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605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W21" i="4"/>
  <c r="AC18"/>
  <c r="R20"/>
  <c r="R23"/>
  <c r="R25"/>
  <c r="R26"/>
  <c r="R27"/>
  <c r="R29"/>
  <c r="R100"/>
  <c r="R98" s="1"/>
  <c r="Z31"/>
  <c r="AA34"/>
  <c r="V25"/>
  <c r="T18"/>
  <c r="U18"/>
  <c r="W18"/>
  <c r="X18"/>
  <c r="Y18"/>
  <c r="AA18"/>
  <c r="AB18"/>
  <c r="AE18"/>
  <c r="S18"/>
  <c r="S31"/>
  <c r="T31"/>
  <c r="U31"/>
  <c r="W31"/>
  <c r="X31"/>
  <c r="Y31"/>
  <c r="AA31"/>
  <c r="AB31"/>
  <c r="AC31"/>
  <c r="AD31"/>
  <c r="AE31"/>
  <c r="AF31"/>
  <c r="AG31"/>
  <c r="AG16" s="1"/>
  <c r="AH31"/>
  <c r="S34"/>
  <c r="T34"/>
  <c r="U34"/>
  <c r="W34"/>
  <c r="X34"/>
  <c r="Y34"/>
  <c r="Y16" s="1"/>
  <c r="Z34"/>
  <c r="AB34"/>
  <c r="AC34"/>
  <c r="AD34"/>
  <c r="AE34"/>
  <c r="AF34"/>
  <c r="AF16" s="1"/>
  <c r="AG34"/>
  <c r="AH34"/>
  <c r="AH16" s="1"/>
  <c r="AI34"/>
  <c r="AI16" s="1"/>
  <c r="AJ34"/>
  <c r="AJ16" s="1"/>
  <c r="AK34"/>
  <c r="AL34"/>
  <c r="AL16" s="1"/>
  <c r="AM34"/>
  <c r="AM16" s="1"/>
  <c r="AN34"/>
  <c r="AN16" s="1"/>
  <c r="AO34"/>
  <c r="AO16" s="1"/>
  <c r="AP34"/>
  <c r="AP16" s="1"/>
  <c r="V38"/>
  <c r="R38" s="1"/>
  <c r="AK16"/>
  <c r="V37"/>
  <c r="R37" s="1"/>
  <c r="V36"/>
  <c r="R36" s="1"/>
  <c r="AC16" l="1"/>
  <c r="AA16"/>
  <c r="AD18"/>
  <c r="AD16" s="1"/>
  <c r="T16"/>
  <c r="S17"/>
  <c r="Z18"/>
  <c r="Z16" s="1"/>
  <c r="AE16"/>
  <c r="U16"/>
  <c r="AI31"/>
  <c r="AJ31"/>
  <c r="AK31"/>
  <c r="AL31"/>
  <c r="AM31"/>
  <c r="AN31"/>
  <c r="AO31"/>
  <c r="AP31"/>
  <c r="W16"/>
  <c r="X16"/>
  <c r="AB16"/>
  <c r="AF18"/>
  <c r="AG18"/>
  <c r="AH18"/>
  <c r="AI18"/>
  <c r="AJ18"/>
  <c r="AK18"/>
  <c r="AL18"/>
  <c r="AM18"/>
  <c r="AN18"/>
  <c r="AO18"/>
  <c r="AP18"/>
  <c r="S16"/>
  <c r="V30"/>
  <c r="R30" s="1"/>
  <c r="V27"/>
  <c r="V26"/>
  <c r="V24"/>
  <c r="R24" s="1"/>
  <c r="V23"/>
  <c r="V22"/>
  <c r="R22" s="1"/>
  <c r="V21"/>
  <c r="R21" s="1"/>
  <c r="V35"/>
  <c r="V19"/>
  <c r="V18" l="1"/>
  <c r="R19"/>
  <c r="R18" s="1"/>
  <c r="R16" s="1"/>
  <c r="R35"/>
  <c r="R34" s="1"/>
  <c r="V34"/>
  <c r="V28"/>
  <c r="R28" s="1"/>
  <c r="V47" l="1"/>
  <c r="Y94" l="1"/>
  <c r="Y70"/>
  <c r="V45"/>
  <c r="AC113" l="1"/>
  <c r="T98" l="1"/>
  <c r="W98"/>
  <c r="X98"/>
  <c r="Y98"/>
  <c r="AA98"/>
  <c r="AB98"/>
  <c r="AC98"/>
  <c r="AD98"/>
  <c r="AE98"/>
  <c r="AF98"/>
  <c r="AG98"/>
  <c r="AH98"/>
  <c r="AI98"/>
  <c r="AJ98"/>
  <c r="AK98"/>
  <c r="AL98"/>
  <c r="AM98"/>
  <c r="AN98"/>
  <c r="AO98"/>
  <c r="AP98"/>
  <c r="S98"/>
  <c r="Z115" l="1"/>
  <c r="Z116"/>
  <c r="Z117"/>
  <c r="AA114"/>
  <c r="AB114"/>
  <c r="AC114"/>
  <c r="AD114"/>
  <c r="AE114"/>
  <c r="AF114"/>
  <c r="AG114"/>
  <c r="AH114"/>
  <c r="AI114"/>
  <c r="AJ114"/>
  <c r="AL114"/>
  <c r="AM114"/>
  <c r="AN114"/>
  <c r="AO114"/>
  <c r="AP114"/>
  <c r="AK114"/>
  <c r="AA113"/>
  <c r="AB113"/>
  <c r="AD113"/>
  <c r="AE113"/>
  <c r="AF113"/>
  <c r="AG113"/>
  <c r="AH113"/>
  <c r="AI113"/>
  <c r="AJ113"/>
  <c r="AL113"/>
  <c r="AM113"/>
  <c r="AN113"/>
  <c r="AO113"/>
  <c r="AP113"/>
  <c r="AK113"/>
  <c r="Z93"/>
  <c r="Z87"/>
  <c r="Z81"/>
  <c r="Z75"/>
  <c r="Z69"/>
  <c r="Z68"/>
  <c r="Z74"/>
  <c r="Z80"/>
  <c r="Z86"/>
  <c r="Z92"/>
  <c r="Z102"/>
  <c r="Z101"/>
  <c r="U99"/>
  <c r="U101"/>
  <c r="R101" s="1"/>
  <c r="U102"/>
  <c r="R102" s="1"/>
  <c r="U95"/>
  <c r="U96"/>
  <c r="U97"/>
  <c r="U89"/>
  <c r="U90"/>
  <c r="U92"/>
  <c r="R92" s="1"/>
  <c r="U93"/>
  <c r="R93" s="1"/>
  <c r="U87"/>
  <c r="R87" s="1"/>
  <c r="U83"/>
  <c r="U84"/>
  <c r="U85"/>
  <c r="U86"/>
  <c r="R86" s="1"/>
  <c r="U81"/>
  <c r="R81" s="1"/>
  <c r="U77"/>
  <c r="U78"/>
  <c r="U79"/>
  <c r="U80"/>
  <c r="R80" s="1"/>
  <c r="U71"/>
  <c r="U72"/>
  <c r="U73"/>
  <c r="U74"/>
  <c r="R74" s="1"/>
  <c r="U75"/>
  <c r="R75" s="1"/>
  <c r="U65"/>
  <c r="U66"/>
  <c r="R66" s="1"/>
  <c r="U67"/>
  <c r="R67" s="1"/>
  <c r="U68"/>
  <c r="R68" s="1"/>
  <c r="U69"/>
  <c r="R69" s="1"/>
  <c r="R97" l="1"/>
  <c r="Z98"/>
  <c r="U98"/>
  <c r="U43"/>
  <c r="U44"/>
  <c r="U45"/>
  <c r="U46"/>
  <c r="R46" s="1"/>
  <c r="U42"/>
  <c r="U50"/>
  <c r="R50" s="1"/>
  <c r="U49"/>
  <c r="U54"/>
  <c r="U55"/>
  <c r="R55" s="1"/>
  <c r="U56"/>
  <c r="R56" s="1"/>
  <c r="U57"/>
  <c r="R57" s="1"/>
  <c r="U58"/>
  <c r="R58" s="1"/>
  <c r="U59"/>
  <c r="R59" s="1"/>
  <c r="U60"/>
  <c r="R60" s="1"/>
  <c r="U61"/>
  <c r="U53"/>
  <c r="R53" s="1"/>
  <c r="T40"/>
  <c r="S40"/>
  <c r="T17"/>
  <c r="V32"/>
  <c r="V33"/>
  <c r="R33" s="1"/>
  <c r="V20"/>
  <c r="V29"/>
  <c r="R65"/>
  <c r="R71"/>
  <c r="R77"/>
  <c r="R83"/>
  <c r="R89"/>
  <c r="R95"/>
  <c r="R99"/>
  <c r="V31" l="1"/>
  <c r="R32"/>
  <c r="R31" s="1"/>
  <c r="U47"/>
  <c r="R49"/>
  <c r="R17"/>
  <c r="V16" l="1"/>
  <c r="S51"/>
  <c r="S47"/>
  <c r="U63" l="1"/>
  <c r="U52"/>
  <c r="R52" s="1"/>
  <c r="U48"/>
  <c r="R48" s="1"/>
  <c r="U41"/>
  <c r="R41" s="1"/>
  <c r="W64"/>
  <c r="R96"/>
  <c r="R94" s="1"/>
  <c r="R90"/>
  <c r="R85"/>
  <c r="R84"/>
  <c r="R78"/>
  <c r="R73"/>
  <c r="R72"/>
  <c r="V61"/>
  <c r="R61" s="1"/>
  <c r="R44"/>
  <c r="R45"/>
  <c r="R42"/>
  <c r="W40"/>
  <c r="W47"/>
  <c r="W51"/>
  <c r="R82" l="1"/>
  <c r="V98"/>
  <c r="V94"/>
  <c r="V64"/>
  <c r="R64"/>
  <c r="V82"/>
  <c r="V40"/>
  <c r="R43"/>
  <c r="V51"/>
  <c r="R54"/>
  <c r="R70"/>
  <c r="R79"/>
  <c r="R76" s="1"/>
  <c r="V76"/>
  <c r="V88"/>
  <c r="R91"/>
  <c r="R88" s="1"/>
  <c r="V70"/>
  <c r="X76"/>
  <c r="X70"/>
  <c r="X64"/>
  <c r="X51"/>
  <c r="X47"/>
  <c r="X40"/>
  <c r="AB94"/>
  <c r="AC94"/>
  <c r="AD94"/>
  <c r="AE94"/>
  <c r="AF94"/>
  <c r="AG94"/>
  <c r="AH94"/>
  <c r="AI94"/>
  <c r="AJ94"/>
  <c r="AK94"/>
  <c r="AL94"/>
  <c r="AM94"/>
  <c r="AN94"/>
  <c r="AO94"/>
  <c r="AP94"/>
  <c r="U94" s="1"/>
  <c r="AA94"/>
  <c r="AB88"/>
  <c r="AC88"/>
  <c r="AD88"/>
  <c r="AE88"/>
  <c r="AF88"/>
  <c r="AG88"/>
  <c r="AH88"/>
  <c r="AI88"/>
  <c r="AJ88"/>
  <c r="AK88"/>
  <c r="AL88"/>
  <c r="AM88"/>
  <c r="AN88"/>
  <c r="AO88"/>
  <c r="AP88"/>
  <c r="AA88"/>
  <c r="AB82"/>
  <c r="AC82"/>
  <c r="AD82"/>
  <c r="AE82"/>
  <c r="AF82"/>
  <c r="AG82"/>
  <c r="AH82"/>
  <c r="AI82"/>
  <c r="AJ82"/>
  <c r="AK82"/>
  <c r="AL82"/>
  <c r="AM82"/>
  <c r="AN82"/>
  <c r="AO82"/>
  <c r="AP82"/>
  <c r="AA82"/>
  <c r="AB76"/>
  <c r="AC76"/>
  <c r="AD76"/>
  <c r="AE76"/>
  <c r="AF76"/>
  <c r="AG76"/>
  <c r="AH76"/>
  <c r="AI76"/>
  <c r="AJ76"/>
  <c r="AK76"/>
  <c r="AL76"/>
  <c r="AM76"/>
  <c r="AN76"/>
  <c r="AO76"/>
  <c r="AP76"/>
  <c r="AA76"/>
  <c r="AB70"/>
  <c r="AC70"/>
  <c r="AD70"/>
  <c r="AE70"/>
  <c r="AF70"/>
  <c r="AG70"/>
  <c r="AH70"/>
  <c r="AI70"/>
  <c r="AJ70"/>
  <c r="AK70"/>
  <c r="AL70"/>
  <c r="AM70"/>
  <c r="AN70"/>
  <c r="AO70"/>
  <c r="AP70"/>
  <c r="AA70"/>
  <c r="AB64"/>
  <c r="AC64"/>
  <c r="AD64"/>
  <c r="AE64"/>
  <c r="AF64"/>
  <c r="AG64"/>
  <c r="AH64"/>
  <c r="AI64"/>
  <c r="AJ64"/>
  <c r="AK64"/>
  <c r="AL64"/>
  <c r="AM64"/>
  <c r="AN64"/>
  <c r="AO64"/>
  <c r="AP64"/>
  <c r="AA64"/>
  <c r="AB51"/>
  <c r="AC51"/>
  <c r="AD51"/>
  <c r="AE51"/>
  <c r="AF51"/>
  <c r="AG51"/>
  <c r="AH51"/>
  <c r="AI51"/>
  <c r="AJ51"/>
  <c r="AK51"/>
  <c r="AL51"/>
  <c r="AM51"/>
  <c r="AN51"/>
  <c r="AO51"/>
  <c r="AP51"/>
  <c r="AA51"/>
  <c r="AB47"/>
  <c r="AC47"/>
  <c r="AD47"/>
  <c r="AE47"/>
  <c r="AF47"/>
  <c r="AG47"/>
  <c r="AH47"/>
  <c r="AI47"/>
  <c r="AJ47"/>
  <c r="AK47"/>
  <c r="AL47"/>
  <c r="AM47"/>
  <c r="AN47"/>
  <c r="AO47"/>
  <c r="AP47"/>
  <c r="AA47"/>
  <c r="AB40"/>
  <c r="AC40"/>
  <c r="AD40"/>
  <c r="AE40"/>
  <c r="AF40"/>
  <c r="AG40"/>
  <c r="AH40"/>
  <c r="AI40"/>
  <c r="AJ40"/>
  <c r="AK40"/>
  <c r="AL40"/>
  <c r="AM40"/>
  <c r="AM112" s="1"/>
  <c r="AN40"/>
  <c r="AO40"/>
  <c r="AP40"/>
  <c r="AA40"/>
  <c r="AE112" l="1"/>
  <c r="AI112"/>
  <c r="AO112"/>
  <c r="AK112"/>
  <c r="AG112"/>
  <c r="U64"/>
  <c r="Z114"/>
  <c r="U88"/>
  <c r="U82"/>
  <c r="U76"/>
  <c r="U70"/>
  <c r="U51"/>
  <c r="R47"/>
  <c r="U40"/>
  <c r="R40" s="1"/>
  <c r="Z94"/>
  <c r="X94"/>
  <c r="W94"/>
  <c r="T94"/>
  <c r="S94"/>
  <c r="Z88"/>
  <c r="X88"/>
  <c r="W88"/>
  <c r="T88"/>
  <c r="S88"/>
  <c r="Z82"/>
  <c r="X82"/>
  <c r="W82"/>
  <c r="T82"/>
  <c r="S82"/>
  <c r="Z76" l="1"/>
  <c r="W76"/>
  <c r="T76"/>
  <c r="S76"/>
  <c r="V62" l="1"/>
  <c r="V39" s="1"/>
  <c r="Z64"/>
  <c r="Z70"/>
  <c r="Z62" l="1"/>
  <c r="Z103" s="1"/>
  <c r="V103"/>
  <c r="W70"/>
  <c r="W62" s="1"/>
  <c r="W39" s="1"/>
  <c r="W103" s="1"/>
  <c r="S70"/>
  <c r="T70"/>
  <c r="T64"/>
  <c r="R51" l="1"/>
  <c r="R39" s="1"/>
  <c r="S64" l="1"/>
  <c r="R62"/>
  <c r="R103" s="1"/>
  <c r="R111" s="1"/>
  <c r="S62"/>
  <c r="S63" s="1"/>
  <c r="R63" s="1"/>
  <c r="S39" l="1"/>
  <c r="S103" s="1"/>
  <c r="AA62"/>
  <c r="AA15" s="1"/>
  <c r="AL62"/>
  <c r="AL118" s="1"/>
  <c r="AC62"/>
  <c r="AE62"/>
  <c r="AE15" s="1"/>
  <c r="AP62"/>
  <c r="AP118" s="1"/>
  <c r="AO62"/>
  <c r="AO15" s="1"/>
  <c r="AF62"/>
  <c r="AF118" s="1"/>
  <c r="AD62"/>
  <c r="AJ62"/>
  <c r="AJ39" s="1"/>
  <c r="AJ103" s="1"/>
  <c r="AN62"/>
  <c r="AN118" s="1"/>
  <c r="AG62"/>
  <c r="AB62"/>
  <c r="AM62"/>
  <c r="AH62"/>
  <c r="AH118" s="1"/>
  <c r="AK62"/>
  <c r="AI62"/>
  <c r="T62"/>
  <c r="T39" s="1"/>
  <c r="X62"/>
  <c r="X39" s="1"/>
  <c r="X103" s="1"/>
  <c r="AC15" l="1"/>
  <c r="AC103"/>
  <c r="AM39"/>
  <c r="AM15"/>
  <c r="AO39"/>
  <c r="AO103" s="1"/>
  <c r="AO111" s="1"/>
  <c r="AE39"/>
  <c r="AE103" s="1"/>
  <c r="AE119" s="1"/>
  <c r="AA39"/>
  <c r="AA103" s="1"/>
  <c r="AA119" s="1"/>
  <c r="AB118"/>
  <c r="AB15"/>
  <c r="AD39"/>
  <c r="AD103" s="1"/>
  <c r="AD15"/>
  <c r="AI39"/>
  <c r="AI15"/>
  <c r="AK39"/>
  <c r="AK103" s="1"/>
  <c r="AK119" s="1"/>
  <c r="AK15"/>
  <c r="AG39"/>
  <c r="AG103" s="1"/>
  <c r="AG119" s="1"/>
  <c r="AG15"/>
  <c r="AF39"/>
  <c r="AF103" s="1"/>
  <c r="AP39"/>
  <c r="AP103" s="1"/>
  <c r="AI103"/>
  <c r="AJ118"/>
  <c r="AC39"/>
  <c r="AM103"/>
  <c r="AM119" s="1"/>
  <c r="T103"/>
  <c r="AD118"/>
  <c r="AH39"/>
  <c r="AH103" s="1"/>
  <c r="AB39"/>
  <c r="AB103" s="1"/>
  <c r="AN39"/>
  <c r="AN103" s="1"/>
  <c r="AL39"/>
  <c r="AL103" s="1"/>
  <c r="U62"/>
  <c r="U39" s="1"/>
  <c r="U103" s="1"/>
  <c r="AO119" l="1"/>
  <c r="Z118"/>
  <c r="AI119"/>
  <c r="AC119"/>
  <c r="Z113"/>
</calcChain>
</file>

<file path=xl/sharedStrings.xml><?xml version="1.0" encoding="utf-8"?>
<sst xmlns="http://schemas.openxmlformats.org/spreadsheetml/2006/main" count="398" uniqueCount="217">
  <si>
    <t>Индекс</t>
  </si>
  <si>
    <t>Наименование циклов,  дисциплин, профессиональных модулей, МДК, практик</t>
  </si>
  <si>
    <t>Формы промежуточной аттестации</t>
  </si>
  <si>
    <t>Учебная нагрузка обучающихся, час.</t>
  </si>
  <si>
    <t>Всего объем образовательной нагрузки</t>
  </si>
  <si>
    <t>Промежуточная аттестация</t>
  </si>
  <si>
    <t>Самостоятельная учебная работа</t>
  </si>
  <si>
    <t>Работа обучающихся во взаимодействии с преподавателями</t>
  </si>
  <si>
    <t>занятия по дисциплинам и МДК</t>
  </si>
  <si>
    <t>уроков</t>
  </si>
  <si>
    <t>курсовое проектирование</t>
  </si>
  <si>
    <t>учебная и производственная практика</t>
  </si>
  <si>
    <t>Распределение обязательной учебной нагрузки по курсам и семестрам, час. в семестр</t>
  </si>
  <si>
    <t>I курс</t>
  </si>
  <si>
    <t>II курс</t>
  </si>
  <si>
    <t>III курс</t>
  </si>
  <si>
    <t>17 нед.</t>
  </si>
  <si>
    <t>Общеобразовательный цикл</t>
  </si>
  <si>
    <t>Русский язык</t>
  </si>
  <si>
    <t>Литература</t>
  </si>
  <si>
    <t>Иностранный язык</t>
  </si>
  <si>
    <t>Математика</t>
  </si>
  <si>
    <t>История</t>
  </si>
  <si>
    <t>Физическая культура</t>
  </si>
  <si>
    <t>География</t>
  </si>
  <si>
    <t>ОП.00</t>
  </si>
  <si>
    <t>Общепрофессиональный  цикл</t>
  </si>
  <si>
    <t>ОП.01</t>
  </si>
  <si>
    <t>ОП.02</t>
  </si>
  <si>
    <t>ОП.03</t>
  </si>
  <si>
    <t>ОП.04</t>
  </si>
  <si>
    <t>ОП.05</t>
  </si>
  <si>
    <t>ОП.06</t>
  </si>
  <si>
    <t>ОП.07</t>
  </si>
  <si>
    <t>Безопасность жизнедеятельности</t>
  </si>
  <si>
    <t>Профессиональный  цикл</t>
  </si>
  <si>
    <t>ПМ.01</t>
  </si>
  <si>
    <t>Экзамен по модулю</t>
  </si>
  <si>
    <t>МДК.01.01</t>
  </si>
  <si>
    <t>МДК.01.02</t>
  </si>
  <si>
    <t>УП.01</t>
  </si>
  <si>
    <t>Учебная практика</t>
  </si>
  <si>
    <t>ПП.01</t>
  </si>
  <si>
    <t>Производственная практика</t>
  </si>
  <si>
    <t>ПМ.02</t>
  </si>
  <si>
    <t>МДК. 02.01</t>
  </si>
  <si>
    <t>МДК.02.02</t>
  </si>
  <si>
    <t>УП.02</t>
  </si>
  <si>
    <t>ПП.02</t>
  </si>
  <si>
    <t>Государственная итоговая аттестация</t>
  </si>
  <si>
    <t>Всего</t>
  </si>
  <si>
    <t>1 сем.</t>
  </si>
  <si>
    <t>2 сем.</t>
  </si>
  <si>
    <t>3 сем.</t>
  </si>
  <si>
    <t>4 сем.</t>
  </si>
  <si>
    <t>5 сем.</t>
  </si>
  <si>
    <t>6 сем.</t>
  </si>
  <si>
    <t>Консультации</t>
  </si>
  <si>
    <t>лабораторные и практические занятия</t>
  </si>
  <si>
    <t>УП</t>
  </si>
  <si>
    <t>ПП</t>
  </si>
  <si>
    <t>ГИА</t>
  </si>
  <si>
    <t>дисциплин и МДК</t>
  </si>
  <si>
    <t>учебной практики</t>
  </si>
  <si>
    <t>экзаменов</t>
  </si>
  <si>
    <t>зачетов</t>
  </si>
  <si>
    <t>Итого</t>
  </si>
  <si>
    <t>з</t>
  </si>
  <si>
    <t>дз</t>
  </si>
  <si>
    <t>Э</t>
  </si>
  <si>
    <t xml:space="preserve"> </t>
  </si>
  <si>
    <t>Всего часов</t>
  </si>
  <si>
    <t>в том числе самостоятельных</t>
  </si>
  <si>
    <t>Самостоятельные работы</t>
  </si>
  <si>
    <t>часы без самостоятельных работ</t>
  </si>
  <si>
    <t>IV курс</t>
  </si>
  <si>
    <t>7 сем.</t>
  </si>
  <si>
    <t>8 сем.</t>
  </si>
  <si>
    <t>Обществознание</t>
  </si>
  <si>
    <t>Программы подготовки специалистов среднего звена</t>
  </si>
  <si>
    <t>Общий гуманитарный и социально-экономический цикл</t>
  </si>
  <si>
    <t>Основы философии</t>
  </si>
  <si>
    <t>Иностранный язык в профессиональной деятелности</t>
  </si>
  <si>
    <t>Психология общения</t>
  </si>
  <si>
    <t>Химия</t>
  </si>
  <si>
    <t>Экологические основы природопользования</t>
  </si>
  <si>
    <t>Математический и общий естественнонаучный цикл</t>
  </si>
  <si>
    <t>Организация хранения и контроль запасов сырья</t>
  </si>
  <si>
    <t>Организация обслуживания</t>
  </si>
  <si>
    <t>Правовые основы профессиональной деятельности</t>
  </si>
  <si>
    <t>Информационные технологии в профессиональной деятельности</t>
  </si>
  <si>
    <t>Охрана труда</t>
  </si>
  <si>
    <t>Организация и ведение процессов приготовления и подготовки к реализации полуфабрикатов для блюд, кулинарных изделий сложного ассортимента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</si>
  <si>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потребности различных категорий потребителей, видов и форм обслуживания</t>
  </si>
  <si>
    <t>ПМ.03</t>
  </si>
  <si>
    <t>Процессы приготовления и подготовки к реализации холодных блюд, кулинарных изделий, закусок сложного ассортимента</t>
  </si>
  <si>
    <t>ПМ.04</t>
  </si>
  <si>
    <t>ПМ.05</t>
  </si>
  <si>
    <t>ПМ.06</t>
  </si>
  <si>
    <t>Выполнение работ по профессии 16675 Повар</t>
  </si>
  <si>
    <t>ПМ.07</t>
  </si>
  <si>
    <t>МДК. 03.01</t>
  </si>
  <si>
    <t>МДК.03.02</t>
  </si>
  <si>
    <t>УП.03</t>
  </si>
  <si>
    <t>ПП.03</t>
  </si>
  <si>
    <t>МДК. 04.01</t>
  </si>
  <si>
    <t>МДК.04.02</t>
  </si>
  <si>
    <t>УП.04</t>
  </si>
  <si>
    <t>ПП.04</t>
  </si>
  <si>
    <t>МДК. 05.01</t>
  </si>
  <si>
    <t>МДК.05.02</t>
  </si>
  <si>
    <t>УП.05</t>
  </si>
  <si>
    <t>ПП.05</t>
  </si>
  <si>
    <t>МДК. 06.01</t>
  </si>
  <si>
    <t>ПП.06</t>
  </si>
  <si>
    <t>МДК. 07.01</t>
  </si>
  <si>
    <t>УП.07</t>
  </si>
  <si>
    <t>ПП.07</t>
  </si>
  <si>
    <t>Преддипломная практика</t>
  </si>
  <si>
    <t>ПДП.00</t>
  </si>
  <si>
    <t>ОГСЭ.01</t>
  </si>
  <si>
    <t>ОГСЭ.02</t>
  </si>
  <si>
    <t>ОГСЭ.03</t>
  </si>
  <si>
    <t>ОГСЭ.04</t>
  </si>
  <si>
    <t>ОГСЭ.05</t>
  </si>
  <si>
    <t>ЕН.01</t>
  </si>
  <si>
    <t>ЕН.02</t>
  </si>
  <si>
    <t>ОГСЭ.00</t>
  </si>
  <si>
    <t>ОП.08</t>
  </si>
  <si>
    <t>ОП.09</t>
  </si>
  <si>
    <t>П.00</t>
  </si>
  <si>
    <t>ЕН.00</t>
  </si>
  <si>
    <t>ГИА.01</t>
  </si>
  <si>
    <t>ГИА.02</t>
  </si>
  <si>
    <t>Подготовка выпускной квалификационной работы</t>
  </si>
  <si>
    <t>Защита выпускной квалификационной работы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</si>
  <si>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 потребителей, видов и форм обслуживания</t>
  </si>
  <si>
    <t>Выполнение работ по одной или нескольким профессиям рабочих, должностям служащих</t>
  </si>
  <si>
    <t xml:space="preserve">Процессы обработки сырья и приготовления, подготовки к реализации кулинарных полуфабрикатов </t>
  </si>
  <si>
    <t>Ведение процессов приготовления и подготовки к реализации холодных и горячих десертов, напитков сложного ассортимента</t>
  </si>
  <si>
    <t xml:space="preserve">Организация  приготовления, оформления и подготовки к реализации хлебобулочных, мучных кондитерских изделий </t>
  </si>
  <si>
    <t>Организация и  контроль текущей деятельности подчиненного персонала</t>
  </si>
  <si>
    <t>Ведение процессов  приготовления, оформления и подготовки к реализации хлебобулочных, мучных  кондитерских иделий сложного ассортимента</t>
  </si>
  <si>
    <t>1. Программа базовой подготовки</t>
  </si>
  <si>
    <t>Государственная (итоговая) аттестация-6 недель</t>
  </si>
  <si>
    <t>Учебная практика-11 недель</t>
  </si>
  <si>
    <t>Производственная практика- 22 недели</t>
  </si>
  <si>
    <t>1.1.Дипломный прект (работа)</t>
  </si>
  <si>
    <t>17 нед</t>
  </si>
  <si>
    <t>Теоретическое обучения</t>
  </si>
  <si>
    <t>24 нед.</t>
  </si>
  <si>
    <t>24 нед</t>
  </si>
  <si>
    <t>17 т</t>
  </si>
  <si>
    <t>3 п</t>
  </si>
  <si>
    <t>1 а</t>
  </si>
  <si>
    <t>13 т</t>
  </si>
  <si>
    <t>18 т</t>
  </si>
  <si>
    <t>5 п</t>
  </si>
  <si>
    <t>10 т</t>
  </si>
  <si>
    <t>6 п</t>
  </si>
  <si>
    <t>7 п</t>
  </si>
  <si>
    <t>7 т</t>
  </si>
  <si>
    <t>4 ПДП</t>
  </si>
  <si>
    <t>6 ГИА</t>
  </si>
  <si>
    <t>всего занятий</t>
  </si>
  <si>
    <t>25 нед.</t>
  </si>
  <si>
    <t>Организация процессов приготовления, подготовки к реализации горячих блюд, кулинарных изделий и  закусок сложного ассортимента</t>
  </si>
  <si>
    <t>Процессы приготовления и подготовки к реализации горячей кулинарной продукции  сложного ассортимента</t>
  </si>
  <si>
    <t xml:space="preserve"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 </t>
  </si>
  <si>
    <t>Организация процессов приготовления, подготовки к реализации и хранению холодных и горячих десертов, напитков  сложного ассортимента</t>
  </si>
  <si>
    <t xml:space="preserve">Оперативное управление деятельностью подчиненного персонала </t>
  </si>
  <si>
    <t xml:space="preserve"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 </t>
  </si>
  <si>
    <t>КДЗ</t>
  </si>
  <si>
    <t>Организация процессов приготовления, подготовки к реализации кулинарных полуфабоикатов</t>
  </si>
  <si>
    <t>Организация процессов приготовления, подготовки к реализации холодных блюд, кулинарных изделий, закусок сложного ассортимента</t>
  </si>
  <si>
    <t>.__</t>
  </si>
  <si>
    <t>Микробиология, физиология питания санитария и гигиена</t>
  </si>
  <si>
    <t>Техническое  оснащение организации питания</t>
  </si>
  <si>
    <t>Основы экономики, менеджмента и маркетинга</t>
  </si>
  <si>
    <t>Обязательные учебные предметы</t>
  </si>
  <si>
    <t>Учебные дисциплины углубленного уровня</t>
  </si>
  <si>
    <t>Физика</t>
  </si>
  <si>
    <t>Биология</t>
  </si>
  <si>
    <t>Информатика У</t>
  </si>
  <si>
    <t>Химия У</t>
  </si>
  <si>
    <t>ДУД.01</t>
  </si>
  <si>
    <t>ДУД.02</t>
  </si>
  <si>
    <t>ДУД.03</t>
  </si>
  <si>
    <t>23 т</t>
  </si>
  <si>
    <t>Введение в специальность</t>
  </si>
  <si>
    <t>ДУД.04</t>
  </si>
  <si>
    <t>Индивидуальный учебный проект</t>
  </si>
  <si>
    <t>производ. практики</t>
  </si>
  <si>
    <t>ООД.00</t>
  </si>
  <si>
    <t>ООД.01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</si>
  <si>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</si>
  <si>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</si>
  <si>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</si>
  <si>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</si>
  <si>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</si>
  <si>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</si>
  <si>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</si>
  <si>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</si>
  <si>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</si>
  <si>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</si>
  <si>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ООД.12</t>
  </si>
  <si>
    <t>Основы безопасности и защиты Родины</t>
  </si>
  <si>
    <t>Основы финансовой грамотности</t>
  </si>
  <si>
    <t>дифф. зачет</t>
  </si>
  <si>
    <t>Выполнение дипломного пректа ( работы)-всего 4 недели  с  18.05.2028 г.     по 15.06.208 г.</t>
  </si>
  <si>
    <t>Защита дипломного проекта (работы)- всего 2 недели  c 16.06.2028 г. по  30.06.2028 г.</t>
  </si>
  <si>
    <t>Дополнительные учебные дисциплины</t>
  </si>
  <si>
    <t>ООД.13</t>
  </si>
  <si>
    <t>ООД.14</t>
  </si>
  <si>
    <r>
      <rPr>
        <u/>
        <sz val="20"/>
        <rFont val="Times New Roman"/>
        <family val="1"/>
        <charset val="204"/>
      </rPr>
      <t>Родная литература</t>
    </r>
    <r>
      <rPr>
        <sz val="20"/>
        <rFont val="Times New Roman"/>
        <family val="1"/>
        <charset val="204"/>
      </rPr>
      <t>/</t>
    </r>
    <r>
      <rPr>
        <sz val="20"/>
        <color theme="3" tint="0.59999389629810485"/>
        <rFont val="Times New Roman"/>
        <family val="1"/>
        <charset val="204"/>
      </rPr>
      <t>Родной язык</t>
    </r>
  </si>
  <si>
    <t>Россия - моя история</t>
  </si>
  <si>
    <t>3. План учебного процесса 43.02.15 Поварское и кондитерское дело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</si>
</sst>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theme="3" tint="0.3999755851924192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3" tint="0.39997558519241921"/>
      <name val="Times New Roman"/>
      <family val="1"/>
      <charset val="204"/>
    </font>
    <font>
      <sz val="11"/>
      <color theme="3" tint="0.39997558519241921"/>
      <name val="Calibri"/>
      <family val="2"/>
      <scheme val="minor"/>
    </font>
    <font>
      <u/>
      <sz val="20"/>
      <name val="Times New Roman"/>
      <family val="1"/>
      <charset val="204"/>
    </font>
    <font>
      <sz val="20"/>
      <color theme="3" tint="0.59999389629810485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Alignment="1">
      <alignment horizontal="right"/>
    </xf>
    <xf numFmtId="0" fontId="6" fillId="2" borderId="13" xfId="0" applyFont="1" applyFill="1" applyBorder="1" applyAlignment="1">
      <alignment horizontal="left" wrapText="1"/>
    </xf>
    <xf numFmtId="0" fontId="0" fillId="0" borderId="0" xfId="0" applyFill="1"/>
    <xf numFmtId="0" fontId="7" fillId="2" borderId="1" xfId="0" applyFont="1" applyFill="1" applyBorder="1" applyAlignment="1">
      <alignment wrapText="1"/>
    </xf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5" borderId="0" xfId="0" applyFill="1"/>
    <xf numFmtId="0" fontId="1" fillId="7" borderId="0" xfId="0" applyFont="1" applyFill="1" applyAlignment="1">
      <alignment horizontal="right"/>
    </xf>
    <xf numFmtId="0" fontId="0" fillId="7" borderId="0" xfId="0" applyFill="1"/>
    <xf numFmtId="0" fontId="6" fillId="2" borderId="1" xfId="0" applyFont="1" applyFill="1" applyBorder="1" applyAlignment="1">
      <alignment wrapText="1"/>
    </xf>
    <xf numFmtId="0" fontId="6" fillId="2" borderId="1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right"/>
    </xf>
    <xf numFmtId="0" fontId="6" fillId="2" borderId="6" xfId="0" applyFont="1" applyFill="1" applyBorder="1" applyAlignment="1"/>
    <xf numFmtId="0" fontId="6" fillId="2" borderId="7" xfId="0" applyFont="1" applyFill="1" applyBorder="1" applyAlignment="1"/>
    <xf numFmtId="0" fontId="4" fillId="2" borderId="3" xfId="0" applyFont="1" applyFill="1" applyBorder="1" applyAlignment="1">
      <alignment vertical="center" textRotation="90"/>
    </xf>
    <xf numFmtId="0" fontId="4" fillId="2" borderId="1" xfId="0" applyFont="1" applyFill="1" applyBorder="1" applyAlignment="1">
      <alignment vertical="center" textRotation="90"/>
    </xf>
    <xf numFmtId="0" fontId="9" fillId="0" borderId="0" xfId="0" applyFont="1"/>
    <xf numFmtId="0" fontId="10" fillId="0" borderId="0" xfId="0" applyFont="1"/>
    <xf numFmtId="0" fontId="4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3" fillId="0" borderId="8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NumberFormat="1" applyFont="1" applyFill="1" applyBorder="1"/>
    <xf numFmtId="0" fontId="12" fillId="2" borderId="1" xfId="0" applyNumberFormat="1" applyFont="1" applyFill="1" applyBorder="1"/>
    <xf numFmtId="0" fontId="13" fillId="2" borderId="1" xfId="0" applyFont="1" applyFill="1" applyBorder="1"/>
    <xf numFmtId="0" fontId="8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4" fillId="2" borderId="1" xfId="0" applyFont="1" applyFill="1" applyBorder="1"/>
    <xf numFmtId="0" fontId="12" fillId="2" borderId="1" xfId="0" applyFont="1" applyFill="1" applyBorder="1"/>
    <xf numFmtId="0" fontId="4" fillId="2" borderId="6" xfId="0" applyFont="1" applyFill="1" applyBorder="1"/>
    <xf numFmtId="0" fontId="4" fillId="2" borderId="8" xfId="0" applyFont="1" applyFill="1" applyBorder="1"/>
    <xf numFmtId="1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top"/>
    </xf>
    <xf numFmtId="0" fontId="15" fillId="2" borderId="1" xfId="0" applyFont="1" applyFill="1" applyBorder="1"/>
    <xf numFmtId="0" fontId="10" fillId="2" borderId="1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/>
    <xf numFmtId="1" fontId="6" fillId="9" borderId="1" xfId="0" applyNumberFormat="1" applyFont="1" applyFill="1" applyBorder="1"/>
    <xf numFmtId="0" fontId="4" fillId="9" borderId="1" xfId="0" applyNumberFormat="1" applyFont="1" applyFill="1" applyBorder="1"/>
    <xf numFmtId="0" fontId="6" fillId="9" borderId="1" xfId="0" applyNumberFormat="1" applyFont="1" applyFill="1" applyBorder="1"/>
    <xf numFmtId="0" fontId="0" fillId="9" borderId="0" xfId="0" applyFill="1"/>
    <xf numFmtId="0" fontId="6" fillId="9" borderId="1" xfId="0" applyFont="1" applyFill="1" applyBorder="1" applyAlignment="1">
      <alignment horizontal="left" vertical="top"/>
    </xf>
    <xf numFmtId="0" fontId="6" fillId="9" borderId="1" xfId="0" applyFont="1" applyFill="1" applyBorder="1" applyAlignment="1">
      <alignment vertical="top" wrapText="1"/>
    </xf>
    <xf numFmtId="0" fontId="4" fillId="4" borderId="1" xfId="0" applyFont="1" applyFill="1" applyBorder="1"/>
    <xf numFmtId="0" fontId="17" fillId="0" borderId="1" xfId="0" applyFont="1" applyBorder="1"/>
    <xf numFmtId="0" fontId="19" fillId="2" borderId="13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wrapText="1"/>
    </xf>
    <xf numFmtId="0" fontId="18" fillId="2" borderId="1" xfId="0" applyFont="1" applyFill="1" applyBorder="1"/>
    <xf numFmtId="0" fontId="17" fillId="2" borderId="1" xfId="0" applyNumberFormat="1" applyFont="1" applyFill="1" applyBorder="1"/>
    <xf numFmtId="0" fontId="0" fillId="0" borderId="1" xfId="0" applyFont="1" applyBorder="1"/>
    <xf numFmtId="0" fontId="19" fillId="2" borderId="13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NumberFormat="1" applyFont="1" applyFill="1" applyBorder="1"/>
    <xf numFmtId="0" fontId="19" fillId="2" borderId="1" xfId="0" applyFont="1" applyFill="1" applyBorder="1" applyAlignment="1">
      <alignment vertical="top" wrapText="1"/>
    </xf>
    <xf numFmtId="0" fontId="18" fillId="8" borderId="1" xfId="0" applyFont="1" applyFill="1" applyBorder="1"/>
    <xf numFmtId="0" fontId="18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/>
    <xf numFmtId="0" fontId="18" fillId="8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 applyAlignment="1"/>
    <xf numFmtId="0" fontId="0" fillId="0" borderId="0" xfId="0" applyFont="1"/>
    <xf numFmtId="0" fontId="6" fillId="10" borderId="13" xfId="0" applyFont="1" applyFill="1" applyBorder="1" applyAlignment="1">
      <alignment horizontal="left" wrapText="1"/>
    </xf>
    <xf numFmtId="0" fontId="6" fillId="10" borderId="1" xfId="0" applyFont="1" applyFill="1" applyBorder="1" applyAlignment="1">
      <alignment wrapText="1"/>
    </xf>
    <xf numFmtId="0" fontId="11" fillId="10" borderId="1" xfId="0" applyFont="1" applyFill="1" applyBorder="1"/>
    <xf numFmtId="0" fontId="6" fillId="10" borderId="1" xfId="0" applyNumberFormat="1" applyFont="1" applyFill="1" applyBorder="1"/>
    <xf numFmtId="0" fontId="6" fillId="4" borderId="13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4" fillId="4" borderId="1" xfId="0" applyNumberFormat="1" applyFont="1" applyFill="1" applyBorder="1"/>
    <xf numFmtId="0" fontId="6" fillId="4" borderId="1" xfId="0" applyFont="1" applyFill="1" applyBorder="1" applyAlignment="1">
      <alignment horizontal="left" wrapText="1"/>
    </xf>
    <xf numFmtId="0" fontId="6" fillId="10" borderId="13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4" fillId="10" borderId="1" xfId="0" applyNumberFormat="1" applyFont="1" applyFill="1" applyBorder="1"/>
    <xf numFmtId="0" fontId="6" fillId="11" borderId="13" xfId="0" applyFont="1" applyFill="1" applyBorder="1" applyAlignment="1">
      <alignment horizontal="left" vertical="top" wrapText="1"/>
    </xf>
    <xf numFmtId="0" fontId="6" fillId="11" borderId="1" xfId="0" applyFont="1" applyFill="1" applyBorder="1" applyAlignment="1">
      <alignment vertical="center" wrapText="1"/>
    </xf>
    <xf numFmtId="0" fontId="3" fillId="11" borderId="1" xfId="0" applyFont="1" applyFill="1" applyBorder="1"/>
    <xf numFmtId="0" fontId="6" fillId="11" borderId="1" xfId="0" applyNumberFormat="1" applyFont="1" applyFill="1" applyBorder="1"/>
    <xf numFmtId="0" fontId="4" fillId="11" borderId="1" xfId="0" applyNumberFormat="1" applyFont="1" applyFill="1" applyBorder="1"/>
    <xf numFmtId="1" fontId="6" fillId="10" borderId="1" xfId="0" applyNumberFormat="1" applyFont="1" applyFill="1" applyBorder="1"/>
    <xf numFmtId="0" fontId="4" fillId="0" borderId="2" xfId="0" applyFont="1" applyBorder="1" applyAlignment="1">
      <alignment vertical="top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4" borderId="6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19" fillId="2" borderId="6" xfId="0" applyFont="1" applyFill="1" applyBorder="1" applyAlignment="1">
      <alignment horizontal="left" wrapText="1"/>
    </xf>
    <xf numFmtId="0" fontId="19" fillId="2" borderId="7" xfId="0" applyFont="1" applyFill="1" applyBorder="1" applyAlignment="1">
      <alignment horizontal="left" wrapText="1"/>
    </xf>
    <xf numFmtId="0" fontId="17" fillId="0" borderId="6" xfId="0" applyFont="1" applyBorder="1" applyAlignment="1"/>
    <xf numFmtId="0" fontId="17" fillId="0" borderId="7" xfId="0" applyFont="1" applyBorder="1" applyAlignment="1"/>
    <xf numFmtId="0" fontId="18" fillId="4" borderId="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6" fillId="10" borderId="6" xfId="0" applyFont="1" applyFill="1" applyBorder="1" applyAlignment="1">
      <alignment horizontal="left" wrapText="1"/>
    </xf>
    <xf numFmtId="0" fontId="6" fillId="10" borderId="7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left" textRotation="90" wrapText="1"/>
    </xf>
    <xf numFmtId="0" fontId="4" fillId="0" borderId="12" xfId="0" applyFont="1" applyBorder="1" applyAlignment="1">
      <alignment horizontal="left" textRotation="90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6" fillId="0" borderId="3" xfId="0" applyFont="1" applyBorder="1" applyAlignment="1">
      <alignment horizontal="center" textRotation="90"/>
    </xf>
    <xf numFmtId="0" fontId="6" fillId="0" borderId="4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10" borderId="6" xfId="0" applyFont="1" applyFill="1" applyBorder="1" applyAlignment="1">
      <alignment horizontal="left" vertical="center" wrapText="1"/>
    </xf>
    <xf numFmtId="0" fontId="6" fillId="10" borderId="7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9" borderId="6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6" fillId="11" borderId="6" xfId="0" applyFont="1" applyFill="1" applyBorder="1" applyAlignment="1">
      <alignment horizontal="left" vertical="center" wrapText="1"/>
    </xf>
    <xf numFmtId="0" fontId="6" fillId="11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wrapText="1"/>
    </xf>
    <xf numFmtId="0" fontId="22" fillId="0" borderId="7" xfId="0" applyFont="1" applyBorder="1" applyAlignment="1">
      <alignment horizontal="left" wrapText="1"/>
    </xf>
    <xf numFmtId="0" fontId="22" fillId="0" borderId="8" xfId="0" applyFont="1" applyBorder="1" applyAlignment="1">
      <alignment horizontal="left" wrapText="1"/>
    </xf>
    <xf numFmtId="0" fontId="19" fillId="2" borderId="6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6" fillId="9" borderId="6" xfId="0" applyFont="1" applyFill="1" applyBorder="1" applyAlignment="1">
      <alignment horizontal="left" vertical="top" wrapText="1"/>
    </xf>
    <xf numFmtId="0" fontId="6" fillId="9" borderId="7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top" wrapText="1" shrinkToFit="1"/>
    </xf>
    <xf numFmtId="0" fontId="9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8" xfId="0" applyFont="1" applyFill="1" applyBorder="1" applyAlignment="1"/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9" fillId="2" borderId="10" xfId="0" applyFont="1" applyFill="1" applyBorder="1" applyAlignment="1"/>
    <xf numFmtId="0" fontId="9" fillId="2" borderId="16" xfId="0" applyFont="1" applyFill="1" applyBorder="1" applyAlignment="1"/>
    <xf numFmtId="0" fontId="10" fillId="2" borderId="1" xfId="0" applyFont="1" applyFill="1" applyBorder="1" applyAlignment="1"/>
    <xf numFmtId="0" fontId="2" fillId="0" borderId="0" xfId="0" applyFont="1" applyAlignment="1"/>
    <xf numFmtId="0" fontId="6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125"/>
  <sheetViews>
    <sheetView tabSelected="1" zoomScale="50" zoomScaleNormal="50" workbookViewId="0">
      <selection activeCell="E3" sqref="E3:Q12"/>
    </sheetView>
  </sheetViews>
  <sheetFormatPr defaultRowHeight="15"/>
  <cols>
    <col min="1" max="1" width="24" customWidth="1"/>
    <col min="4" max="4" width="46.28515625" customWidth="1"/>
    <col min="5" max="5" width="5.28515625" customWidth="1"/>
    <col min="6" max="10" width="9.140625" hidden="1" customWidth="1"/>
    <col min="11" max="11" width="5.85546875" customWidth="1"/>
    <col min="12" max="12" width="5" customWidth="1"/>
    <col min="13" max="13" width="4.7109375" customWidth="1"/>
    <col min="14" max="14" width="5.7109375" customWidth="1"/>
    <col min="15" max="15" width="4.85546875" customWidth="1"/>
    <col min="16" max="16" width="4.7109375" customWidth="1"/>
    <col min="17" max="17" width="7.7109375" customWidth="1"/>
    <col min="18" max="18" width="16.85546875" customWidth="1"/>
    <col min="19" max="19" width="10.42578125" customWidth="1"/>
    <col min="20" max="20" width="10.7109375" customWidth="1"/>
    <col min="21" max="21" width="9.7109375" customWidth="1"/>
    <col min="22" max="22" width="12.5703125" customWidth="1"/>
    <col min="23" max="23" width="11.28515625" customWidth="1"/>
    <col min="24" max="24" width="11.42578125" customWidth="1"/>
    <col min="25" max="25" width="14" customWidth="1"/>
    <col min="26" max="26" width="16.42578125" customWidth="1"/>
    <col min="27" max="28" width="13" customWidth="1"/>
    <col min="29" max="29" width="13.42578125" customWidth="1"/>
    <col min="30" max="30" width="11.140625" customWidth="1"/>
    <col min="31" max="31" width="12.7109375" customWidth="1"/>
    <col min="32" max="32" width="12.5703125" customWidth="1"/>
    <col min="33" max="33" width="14.42578125" customWidth="1"/>
    <col min="34" max="34" width="13.85546875" customWidth="1"/>
    <col min="35" max="35" width="10" customWidth="1"/>
    <col min="36" max="36" width="10.7109375" customWidth="1"/>
    <col min="37" max="37" width="12.140625" customWidth="1"/>
    <col min="38" max="38" width="14.85546875" customWidth="1"/>
    <col min="39" max="39" width="11.28515625" customWidth="1"/>
    <col min="40" max="40" width="12" customWidth="1"/>
    <col min="41" max="42" width="11.7109375" customWidth="1"/>
  </cols>
  <sheetData>
    <row r="1" spans="1:42" ht="23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5"/>
      <c r="AM1" s="25"/>
      <c r="AN1" s="25"/>
      <c r="AO1" s="25"/>
      <c r="AP1" s="25"/>
    </row>
    <row r="2" spans="1:42" ht="25.5">
      <c r="A2" s="110" t="s">
        <v>216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5"/>
      <c r="AM2" s="25"/>
      <c r="AN2" s="25"/>
      <c r="AO2" s="25"/>
      <c r="AP2" s="25"/>
    </row>
    <row r="3" spans="1:42" ht="25.5">
      <c r="A3" s="145" t="s">
        <v>0</v>
      </c>
      <c r="B3" s="157" t="s">
        <v>1</v>
      </c>
      <c r="C3" s="158"/>
      <c r="D3" s="158"/>
      <c r="E3" s="132" t="s">
        <v>2</v>
      </c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46" t="s">
        <v>3</v>
      </c>
      <c r="S3" s="146"/>
      <c r="T3" s="146"/>
      <c r="U3" s="146"/>
      <c r="V3" s="146"/>
      <c r="W3" s="146"/>
      <c r="X3" s="146"/>
      <c r="Y3" s="146"/>
      <c r="Z3" s="146"/>
      <c r="AA3" s="133" t="s">
        <v>12</v>
      </c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</row>
    <row r="4" spans="1:42" ht="25.5">
      <c r="A4" s="145"/>
      <c r="B4" s="159"/>
      <c r="C4" s="160"/>
      <c r="D4" s="160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47" t="s">
        <v>4</v>
      </c>
      <c r="S4" s="150" t="s">
        <v>5</v>
      </c>
      <c r="T4" s="154" t="s">
        <v>57</v>
      </c>
      <c r="U4" s="136" t="s">
        <v>6</v>
      </c>
      <c r="V4" s="142" t="s">
        <v>7</v>
      </c>
      <c r="W4" s="143"/>
      <c r="X4" s="143"/>
      <c r="Y4" s="143"/>
      <c r="Z4" s="144"/>
      <c r="AA4" s="133" t="s">
        <v>13</v>
      </c>
      <c r="AB4" s="133"/>
      <c r="AC4" s="133"/>
      <c r="AD4" s="133"/>
      <c r="AE4" s="133" t="s">
        <v>14</v>
      </c>
      <c r="AF4" s="133"/>
      <c r="AG4" s="133"/>
      <c r="AH4" s="133"/>
      <c r="AI4" s="133" t="s">
        <v>15</v>
      </c>
      <c r="AJ4" s="133"/>
      <c r="AK4" s="133"/>
      <c r="AL4" s="133"/>
      <c r="AM4" s="133" t="s">
        <v>75</v>
      </c>
      <c r="AN4" s="133"/>
      <c r="AO4" s="133"/>
      <c r="AP4" s="133"/>
    </row>
    <row r="5" spans="1:42" ht="25.5">
      <c r="A5" s="145"/>
      <c r="B5" s="159"/>
      <c r="C5" s="160"/>
      <c r="D5" s="160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48"/>
      <c r="S5" s="151"/>
      <c r="T5" s="155"/>
      <c r="U5" s="153"/>
      <c r="V5" s="167" t="s">
        <v>8</v>
      </c>
      <c r="W5" s="168"/>
      <c r="X5" s="168"/>
      <c r="Y5" s="169"/>
      <c r="Z5" s="147" t="s">
        <v>11</v>
      </c>
      <c r="AA5" s="122" t="s">
        <v>51</v>
      </c>
      <c r="AB5" s="123"/>
      <c r="AC5" s="122" t="s">
        <v>52</v>
      </c>
      <c r="AD5" s="123"/>
      <c r="AE5" s="122" t="s">
        <v>53</v>
      </c>
      <c r="AF5" s="123"/>
      <c r="AG5" s="122" t="s">
        <v>54</v>
      </c>
      <c r="AH5" s="123"/>
      <c r="AI5" s="138" t="s">
        <v>55</v>
      </c>
      <c r="AJ5" s="138"/>
      <c r="AK5" s="138" t="s">
        <v>56</v>
      </c>
      <c r="AL5" s="138"/>
      <c r="AM5" s="138" t="s">
        <v>76</v>
      </c>
      <c r="AN5" s="138"/>
      <c r="AO5" s="138" t="s">
        <v>77</v>
      </c>
      <c r="AP5" s="138"/>
    </row>
    <row r="6" spans="1:42" ht="25.5">
      <c r="A6" s="145"/>
      <c r="B6" s="159"/>
      <c r="C6" s="160"/>
      <c r="D6" s="160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48"/>
      <c r="S6" s="151"/>
      <c r="T6" s="155"/>
      <c r="U6" s="153"/>
      <c r="V6" s="170"/>
      <c r="W6" s="171"/>
      <c r="X6" s="171"/>
      <c r="Y6" s="172"/>
      <c r="Z6" s="148"/>
      <c r="AA6" s="122" t="s">
        <v>16</v>
      </c>
      <c r="AB6" s="123"/>
      <c r="AC6" s="122" t="s">
        <v>150</v>
      </c>
      <c r="AD6" s="123"/>
      <c r="AE6" s="122" t="s">
        <v>16</v>
      </c>
      <c r="AF6" s="123"/>
      <c r="AG6" s="122" t="s">
        <v>150</v>
      </c>
      <c r="AH6" s="123"/>
      <c r="AI6" s="138" t="s">
        <v>16</v>
      </c>
      <c r="AJ6" s="138"/>
      <c r="AK6" s="138" t="s">
        <v>165</v>
      </c>
      <c r="AL6" s="138"/>
      <c r="AM6" s="138" t="s">
        <v>148</v>
      </c>
      <c r="AN6" s="138"/>
      <c r="AO6" s="138" t="s">
        <v>151</v>
      </c>
      <c r="AP6" s="138"/>
    </row>
    <row r="7" spans="1:42" ht="25.5">
      <c r="A7" s="145"/>
      <c r="B7" s="159"/>
      <c r="C7" s="160"/>
      <c r="D7" s="160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48"/>
      <c r="S7" s="151"/>
      <c r="T7" s="155"/>
      <c r="U7" s="153"/>
      <c r="V7" s="170"/>
      <c r="W7" s="171"/>
      <c r="X7" s="171"/>
      <c r="Y7" s="172"/>
      <c r="Z7" s="148"/>
      <c r="AA7" s="122" t="s">
        <v>152</v>
      </c>
      <c r="AB7" s="123"/>
      <c r="AC7" s="122" t="s">
        <v>188</v>
      </c>
      <c r="AD7" s="123"/>
      <c r="AE7" s="122" t="s">
        <v>155</v>
      </c>
      <c r="AF7" s="123"/>
      <c r="AG7" s="122" t="s">
        <v>156</v>
      </c>
      <c r="AH7" s="123"/>
      <c r="AI7" s="122" t="s">
        <v>158</v>
      </c>
      <c r="AJ7" s="123"/>
      <c r="AK7" s="122" t="s">
        <v>156</v>
      </c>
      <c r="AL7" s="123"/>
      <c r="AM7" s="122" t="s">
        <v>158</v>
      </c>
      <c r="AN7" s="123"/>
      <c r="AO7" s="122" t="s">
        <v>161</v>
      </c>
      <c r="AP7" s="123"/>
    </row>
    <row r="8" spans="1:42" ht="25.5">
      <c r="A8" s="145"/>
      <c r="B8" s="159"/>
      <c r="C8" s="160"/>
      <c r="D8" s="160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48"/>
      <c r="S8" s="151"/>
      <c r="T8" s="155"/>
      <c r="U8" s="153"/>
      <c r="V8" s="170"/>
      <c r="W8" s="171"/>
      <c r="X8" s="171"/>
      <c r="Y8" s="172"/>
      <c r="Z8" s="148"/>
      <c r="AA8" s="122"/>
      <c r="AB8" s="123"/>
      <c r="AC8" s="122" t="s">
        <v>70</v>
      </c>
      <c r="AD8" s="123"/>
      <c r="AE8" s="122" t="s">
        <v>153</v>
      </c>
      <c r="AF8" s="123"/>
      <c r="AG8" s="122" t="s">
        <v>157</v>
      </c>
      <c r="AH8" s="123"/>
      <c r="AI8" s="122" t="s">
        <v>159</v>
      </c>
      <c r="AJ8" s="123"/>
      <c r="AK8" s="122" t="s">
        <v>159</v>
      </c>
      <c r="AL8" s="123"/>
      <c r="AM8" s="122" t="s">
        <v>160</v>
      </c>
      <c r="AN8" s="123"/>
      <c r="AO8" s="122" t="s">
        <v>159</v>
      </c>
      <c r="AP8" s="123"/>
    </row>
    <row r="9" spans="1:42" ht="25.5">
      <c r="A9" s="145"/>
      <c r="B9" s="159"/>
      <c r="C9" s="160"/>
      <c r="D9" s="160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48"/>
      <c r="S9" s="151"/>
      <c r="T9" s="155"/>
      <c r="U9" s="153"/>
      <c r="V9" s="170"/>
      <c r="W9" s="171"/>
      <c r="X9" s="171"/>
      <c r="Y9" s="172"/>
      <c r="Z9" s="148"/>
      <c r="AA9" s="122"/>
      <c r="AB9" s="123"/>
      <c r="AC9" s="122" t="s">
        <v>154</v>
      </c>
      <c r="AD9" s="123"/>
      <c r="AE9" s="122" t="s">
        <v>154</v>
      </c>
      <c r="AF9" s="123"/>
      <c r="AG9" s="122" t="s">
        <v>154</v>
      </c>
      <c r="AH9" s="123"/>
      <c r="AI9" s="122" t="s">
        <v>154</v>
      </c>
      <c r="AJ9" s="123"/>
      <c r="AK9" s="122" t="s">
        <v>154</v>
      </c>
      <c r="AL9" s="123"/>
      <c r="AM9" s="130"/>
      <c r="AN9" s="131"/>
      <c r="AO9" s="130" t="s">
        <v>154</v>
      </c>
      <c r="AP9" s="131"/>
    </row>
    <row r="10" spans="1:42" ht="25.5">
      <c r="A10" s="145"/>
      <c r="B10" s="159"/>
      <c r="C10" s="160"/>
      <c r="D10" s="160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48"/>
      <c r="S10" s="151"/>
      <c r="T10" s="155"/>
      <c r="U10" s="153"/>
      <c r="V10" s="170"/>
      <c r="W10" s="171"/>
      <c r="X10" s="171"/>
      <c r="Y10" s="172"/>
      <c r="Z10" s="148"/>
      <c r="AA10" s="122"/>
      <c r="AB10" s="123"/>
      <c r="AC10" s="122"/>
      <c r="AD10" s="123"/>
      <c r="AE10" s="122"/>
      <c r="AF10" s="123"/>
      <c r="AG10" s="122"/>
      <c r="AH10" s="123"/>
      <c r="AI10" s="122"/>
      <c r="AJ10" s="123"/>
      <c r="AK10" s="122"/>
      <c r="AL10" s="123"/>
      <c r="AM10" s="130"/>
      <c r="AN10" s="131"/>
      <c r="AO10" s="130" t="s">
        <v>162</v>
      </c>
      <c r="AP10" s="131"/>
    </row>
    <row r="11" spans="1:42" ht="25.5">
      <c r="A11" s="145"/>
      <c r="B11" s="159"/>
      <c r="C11" s="160"/>
      <c r="D11" s="160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48"/>
      <c r="S11" s="151"/>
      <c r="T11" s="155"/>
      <c r="U11" s="153"/>
      <c r="V11" s="173"/>
      <c r="W11" s="174"/>
      <c r="X11" s="174"/>
      <c r="Y11" s="175"/>
      <c r="Z11" s="148"/>
      <c r="AA11" s="122"/>
      <c r="AB11" s="123"/>
      <c r="AC11" s="122"/>
      <c r="AD11" s="123"/>
      <c r="AE11" s="122"/>
      <c r="AF11" s="123"/>
      <c r="AG11" s="122"/>
      <c r="AH11" s="123"/>
      <c r="AI11" s="122"/>
      <c r="AJ11" s="123"/>
      <c r="AK11" s="122"/>
      <c r="AL11" s="123"/>
      <c r="AM11" s="130"/>
      <c r="AN11" s="131"/>
      <c r="AO11" s="130" t="s">
        <v>163</v>
      </c>
      <c r="AP11" s="131"/>
    </row>
    <row r="12" spans="1:42">
      <c r="A12" s="145"/>
      <c r="B12" s="159"/>
      <c r="C12" s="160"/>
      <c r="D12" s="160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48"/>
      <c r="S12" s="151"/>
      <c r="T12" s="155"/>
      <c r="U12" s="153"/>
      <c r="V12" s="153" t="s">
        <v>164</v>
      </c>
      <c r="W12" s="136" t="s">
        <v>9</v>
      </c>
      <c r="X12" s="140" t="s">
        <v>58</v>
      </c>
      <c r="Y12" s="136" t="s">
        <v>10</v>
      </c>
      <c r="Z12" s="148"/>
      <c r="AA12" s="134" t="s">
        <v>71</v>
      </c>
      <c r="AB12" s="134" t="s">
        <v>72</v>
      </c>
      <c r="AC12" s="134" t="s">
        <v>71</v>
      </c>
      <c r="AD12" s="134" t="s">
        <v>72</v>
      </c>
      <c r="AE12" s="134" t="s">
        <v>71</v>
      </c>
      <c r="AF12" s="134" t="s">
        <v>72</v>
      </c>
      <c r="AG12" s="134" t="s">
        <v>71</v>
      </c>
      <c r="AH12" s="134" t="s">
        <v>72</v>
      </c>
      <c r="AI12" s="134" t="s">
        <v>71</v>
      </c>
      <c r="AJ12" s="134" t="s">
        <v>72</v>
      </c>
      <c r="AK12" s="134" t="s">
        <v>71</v>
      </c>
      <c r="AL12" s="134" t="s">
        <v>72</v>
      </c>
      <c r="AM12" s="139" t="s">
        <v>71</v>
      </c>
      <c r="AN12" s="139" t="s">
        <v>72</v>
      </c>
      <c r="AO12" s="139" t="s">
        <v>71</v>
      </c>
      <c r="AP12" s="139" t="s">
        <v>72</v>
      </c>
    </row>
    <row r="13" spans="1:42" ht="243" customHeight="1">
      <c r="A13" s="145"/>
      <c r="B13" s="161"/>
      <c r="C13" s="162"/>
      <c r="D13" s="162"/>
      <c r="E13" s="26">
        <v>1</v>
      </c>
      <c r="F13" s="26"/>
      <c r="G13" s="26"/>
      <c r="H13" s="26"/>
      <c r="I13" s="26"/>
      <c r="J13" s="26"/>
      <c r="K13" s="26">
        <v>2</v>
      </c>
      <c r="L13" s="26">
        <v>3</v>
      </c>
      <c r="M13" s="26">
        <v>4</v>
      </c>
      <c r="N13" s="26">
        <v>5</v>
      </c>
      <c r="O13" s="26">
        <v>6</v>
      </c>
      <c r="P13" s="26">
        <v>7</v>
      </c>
      <c r="Q13" s="26">
        <v>8</v>
      </c>
      <c r="R13" s="149"/>
      <c r="S13" s="152"/>
      <c r="T13" s="156"/>
      <c r="U13" s="137"/>
      <c r="V13" s="137"/>
      <c r="W13" s="137"/>
      <c r="X13" s="141"/>
      <c r="Y13" s="137"/>
      <c r="Z13" s="149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9"/>
      <c r="AN13" s="139"/>
      <c r="AO13" s="139"/>
      <c r="AP13" s="139"/>
    </row>
    <row r="14" spans="1:42" ht="25.5">
      <c r="A14" s="27">
        <v>1</v>
      </c>
      <c r="B14" s="111">
        <v>2</v>
      </c>
      <c r="C14" s="112"/>
      <c r="D14" s="113"/>
      <c r="E14" s="111">
        <v>3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3"/>
      <c r="R14" s="28">
        <v>4</v>
      </c>
      <c r="S14" s="28">
        <v>5</v>
      </c>
      <c r="T14" s="28">
        <v>6</v>
      </c>
      <c r="U14" s="28">
        <v>7</v>
      </c>
      <c r="V14" s="28">
        <v>8</v>
      </c>
      <c r="W14" s="28">
        <v>9</v>
      </c>
      <c r="X14" s="29">
        <v>10</v>
      </c>
      <c r="Y14" s="28">
        <v>11</v>
      </c>
      <c r="Z14" s="28">
        <v>12</v>
      </c>
      <c r="AA14" s="28">
        <v>13</v>
      </c>
      <c r="AB14" s="28">
        <v>14</v>
      </c>
      <c r="AC14" s="28">
        <v>15</v>
      </c>
      <c r="AD14" s="28">
        <v>16</v>
      </c>
      <c r="AE14" s="28">
        <v>17</v>
      </c>
      <c r="AF14" s="28">
        <v>18</v>
      </c>
      <c r="AG14" s="28">
        <v>19</v>
      </c>
      <c r="AH14" s="28">
        <v>20</v>
      </c>
      <c r="AI14" s="28">
        <v>21</v>
      </c>
      <c r="AJ14" s="28">
        <v>22</v>
      </c>
      <c r="AK14" s="28">
        <v>23</v>
      </c>
      <c r="AL14" s="28">
        <v>24</v>
      </c>
      <c r="AM14" s="30">
        <v>25</v>
      </c>
      <c r="AN14" s="30">
        <v>26</v>
      </c>
      <c r="AO14" s="30">
        <v>27</v>
      </c>
      <c r="AP14" s="30">
        <v>28</v>
      </c>
    </row>
    <row r="15" spans="1:42" ht="22.5">
      <c r="A15" s="31"/>
      <c r="B15" s="111" t="s">
        <v>149</v>
      </c>
      <c r="C15" s="112"/>
      <c r="D15" s="113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28"/>
      <c r="S15" s="28"/>
      <c r="T15" s="28"/>
      <c r="U15" s="28"/>
      <c r="V15" s="28"/>
      <c r="W15" s="28"/>
      <c r="X15" s="29"/>
      <c r="Y15" s="28"/>
      <c r="Z15" s="28"/>
      <c r="AA15" s="28">
        <f>SUM(AA16,AA40,AA47,AA51,AA62)-(AA68)-(AA69)-(AA74)-(AA75)-(AA80)-(AA81)-(AA86)-(AA87)-(AA8)-(AA93)-(AA97)-(AA101)-(AA102)</f>
        <v>612</v>
      </c>
      <c r="AB15" s="28">
        <f>SUM(AB16,AB40,AB47,AB51,AB62)-(AB68)-(AB69)-(AB74)-(AB75)-(AB80)-(AB81)-(AB86)-(AB87)-(AB8)-(AB93)-(AB97)-(AB101)-(AB102)</f>
        <v>0</v>
      </c>
      <c r="AC15" s="28">
        <f>SUM(AC16,AC40,AC47,AC51,AC52,AC62,AC62)-(AC113)-(AC114)</f>
        <v>834</v>
      </c>
      <c r="AD15" s="28">
        <f>SUM(AD16,AD40,AD47,AD51,AD62)-(AD68)-(AD69)-(AD74)-(AD75)-(AD80)-(AD81)-(AD86)-(AD87)-(AD8)-(AD93)-(AD97)-(AD101)-(AD102)</f>
        <v>0</v>
      </c>
      <c r="AE15" s="28">
        <f>SUM(AE16,AE40,AE47,AE51,AE62)-(AE113)-(AE114)</f>
        <v>468</v>
      </c>
      <c r="AF15" s="28"/>
      <c r="AG15" s="28">
        <f>SUM(AG16,AG40,AG47,AG51,AG62)-(AG113)-(AG114)</f>
        <v>648</v>
      </c>
      <c r="AH15" s="28"/>
      <c r="AI15" s="28">
        <f>SUM(AI16,AI40,AI47,AI51,AI62)-(AI113)-(AI114)</f>
        <v>360</v>
      </c>
      <c r="AJ15" s="28"/>
      <c r="AK15" s="28">
        <f>SUM(AK16,AK40,AK47,AK51,AK62)-(AK113)-(AK114)</f>
        <v>648</v>
      </c>
      <c r="AL15" s="28"/>
      <c r="AM15" s="28">
        <f>SUM(AM16,AM40,AM47,AM51,AM62)-(AM113)-(AM114)</f>
        <v>360</v>
      </c>
      <c r="AN15" s="28"/>
      <c r="AO15" s="28">
        <f>SUM(AO16,AO40,AO47,AO51,AO62)-(AO113)-(AO114)</f>
        <v>252</v>
      </c>
      <c r="AP15" s="28"/>
    </row>
    <row r="16" spans="1:42" s="5" customFormat="1" ht="25.5">
      <c r="A16" s="91" t="s">
        <v>193</v>
      </c>
      <c r="B16" s="126" t="s">
        <v>17</v>
      </c>
      <c r="C16" s="127"/>
      <c r="D16" s="127"/>
      <c r="E16" s="92"/>
      <c r="F16" s="92"/>
      <c r="G16" s="92"/>
      <c r="H16" s="92"/>
      <c r="I16" s="92"/>
      <c r="J16" s="92"/>
      <c r="K16" s="92"/>
      <c r="L16" s="93"/>
      <c r="M16" s="93"/>
      <c r="N16" s="93"/>
      <c r="O16" s="93"/>
      <c r="P16" s="93"/>
      <c r="Q16" s="93"/>
      <c r="R16" s="94">
        <f>SUM(R18,R31,R34)</f>
        <v>1476</v>
      </c>
      <c r="S16" s="94">
        <f t="shared" ref="S16:AP16" si="0">SUM(S18,S31,S34)</f>
        <v>30</v>
      </c>
      <c r="T16" s="94">
        <f t="shared" si="0"/>
        <v>0</v>
      </c>
      <c r="U16" s="94">
        <f t="shared" si="0"/>
        <v>0</v>
      </c>
      <c r="V16" s="94">
        <f>SUM(V18,V31,V34)</f>
        <v>1446</v>
      </c>
      <c r="W16" s="94">
        <f t="shared" si="0"/>
        <v>584</v>
      </c>
      <c r="X16" s="94">
        <f t="shared" si="0"/>
        <v>862</v>
      </c>
      <c r="Y16" s="94">
        <f t="shared" si="0"/>
        <v>0</v>
      </c>
      <c r="Z16" s="94">
        <f t="shared" si="0"/>
        <v>0</v>
      </c>
      <c r="AA16" s="94">
        <f>SUM(AA18,AA31,AA34)</f>
        <v>612</v>
      </c>
      <c r="AB16" s="94">
        <f t="shared" si="0"/>
        <v>0</v>
      </c>
      <c r="AC16" s="94">
        <f>SUM(AC18,AC31,AC34)</f>
        <v>834</v>
      </c>
      <c r="AD16" s="94">
        <f t="shared" si="0"/>
        <v>0</v>
      </c>
      <c r="AE16" s="94">
        <f t="shared" si="0"/>
        <v>0</v>
      </c>
      <c r="AF16" s="94">
        <f t="shared" si="0"/>
        <v>0</v>
      </c>
      <c r="AG16" s="94">
        <f t="shared" si="0"/>
        <v>0</v>
      </c>
      <c r="AH16" s="94">
        <f t="shared" si="0"/>
        <v>0</v>
      </c>
      <c r="AI16" s="94">
        <f t="shared" si="0"/>
        <v>0</v>
      </c>
      <c r="AJ16" s="94">
        <f t="shared" si="0"/>
        <v>0</v>
      </c>
      <c r="AK16" s="94">
        <f t="shared" si="0"/>
        <v>0</v>
      </c>
      <c r="AL16" s="94">
        <f t="shared" si="0"/>
        <v>0</v>
      </c>
      <c r="AM16" s="94">
        <f t="shared" si="0"/>
        <v>0</v>
      </c>
      <c r="AN16" s="94">
        <f t="shared" si="0"/>
        <v>0</v>
      </c>
      <c r="AO16" s="94">
        <f t="shared" si="0"/>
        <v>0</v>
      </c>
      <c r="AP16" s="94">
        <f t="shared" si="0"/>
        <v>0</v>
      </c>
    </row>
    <row r="17" spans="1:42" ht="25.5">
      <c r="A17" s="2"/>
      <c r="B17" s="128" t="s">
        <v>5</v>
      </c>
      <c r="C17" s="129"/>
      <c r="D17" s="129"/>
      <c r="E17" s="4"/>
      <c r="F17" s="4"/>
      <c r="G17" s="4"/>
      <c r="H17" s="4"/>
      <c r="I17" s="4"/>
      <c r="J17" s="4"/>
      <c r="K17" s="4"/>
      <c r="L17" s="36"/>
      <c r="M17" s="36"/>
      <c r="N17" s="36"/>
      <c r="O17" s="36"/>
      <c r="P17" s="36"/>
      <c r="Q17" s="36"/>
      <c r="R17" s="37">
        <f>SUM(S17:V17)</f>
        <v>30</v>
      </c>
      <c r="S17" s="37">
        <f>SUM(S18,S31,S34)</f>
        <v>30</v>
      </c>
      <c r="T17" s="37">
        <f>SUM(T18,T31,T34)</f>
        <v>0</v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8"/>
      <c r="AM17" s="37"/>
      <c r="AN17" s="37"/>
      <c r="AO17" s="37"/>
      <c r="AP17" s="37"/>
    </row>
    <row r="18" spans="1:42" s="6" customFormat="1" ht="25.5" customHeight="1">
      <c r="A18" s="95"/>
      <c r="B18" s="114" t="s">
        <v>179</v>
      </c>
      <c r="C18" s="115"/>
      <c r="D18" s="115"/>
      <c r="E18" s="96"/>
      <c r="F18" s="96"/>
      <c r="G18" s="96"/>
      <c r="H18" s="96"/>
      <c r="I18" s="96"/>
      <c r="J18" s="96"/>
      <c r="K18" s="96"/>
      <c r="L18" s="97"/>
      <c r="M18" s="97"/>
      <c r="N18" s="97"/>
      <c r="O18" s="97"/>
      <c r="P18" s="97"/>
      <c r="Q18" s="97"/>
      <c r="R18" s="98">
        <f>SUM(R19:R30)</f>
        <v>1044</v>
      </c>
      <c r="S18" s="98">
        <f>SUM(S19:S30)</f>
        <v>18</v>
      </c>
      <c r="T18" s="98">
        <f t="shared" ref="T18:AE18" si="1">SUM(T19:T30)</f>
        <v>0</v>
      </c>
      <c r="U18" s="98">
        <f t="shared" si="1"/>
        <v>0</v>
      </c>
      <c r="V18" s="98">
        <f>SUM(V19:V30)</f>
        <v>1026</v>
      </c>
      <c r="W18" s="98">
        <f t="shared" si="1"/>
        <v>386</v>
      </c>
      <c r="X18" s="98">
        <f t="shared" si="1"/>
        <v>640</v>
      </c>
      <c r="Y18" s="98">
        <f t="shared" si="1"/>
        <v>0</v>
      </c>
      <c r="Z18" s="98">
        <f t="shared" si="1"/>
        <v>0</v>
      </c>
      <c r="AA18" s="98">
        <f t="shared" si="1"/>
        <v>384</v>
      </c>
      <c r="AB18" s="98">
        <f t="shared" si="1"/>
        <v>0</v>
      </c>
      <c r="AC18" s="98">
        <f t="shared" si="1"/>
        <v>642</v>
      </c>
      <c r="AD18" s="98">
        <f t="shared" si="1"/>
        <v>0</v>
      </c>
      <c r="AE18" s="98">
        <f t="shared" si="1"/>
        <v>0</v>
      </c>
      <c r="AF18" s="98">
        <f t="shared" ref="AF18:AP18" si="2">SUM(AF19:AF30)</f>
        <v>0</v>
      </c>
      <c r="AG18" s="98">
        <f t="shared" si="2"/>
        <v>0</v>
      </c>
      <c r="AH18" s="98">
        <f t="shared" si="2"/>
        <v>0</v>
      </c>
      <c r="AI18" s="98">
        <f t="shared" si="2"/>
        <v>0</v>
      </c>
      <c r="AJ18" s="98">
        <f t="shared" si="2"/>
        <v>0</v>
      </c>
      <c r="AK18" s="98">
        <f t="shared" si="2"/>
        <v>0</v>
      </c>
      <c r="AL18" s="98">
        <f t="shared" si="2"/>
        <v>0</v>
      </c>
      <c r="AM18" s="98">
        <f t="shared" si="2"/>
        <v>0</v>
      </c>
      <c r="AN18" s="98">
        <f t="shared" si="2"/>
        <v>0</v>
      </c>
      <c r="AO18" s="98">
        <f t="shared" si="2"/>
        <v>0</v>
      </c>
      <c r="AP18" s="98">
        <f t="shared" si="2"/>
        <v>0</v>
      </c>
    </row>
    <row r="19" spans="1:42" ht="26.25">
      <c r="A19" s="71" t="s">
        <v>194</v>
      </c>
      <c r="B19" s="116" t="s">
        <v>18</v>
      </c>
      <c r="C19" s="117"/>
      <c r="D19" s="117"/>
      <c r="E19" s="72"/>
      <c r="F19" s="72"/>
      <c r="G19" s="72"/>
      <c r="H19" s="72"/>
      <c r="I19" s="72"/>
      <c r="J19" s="72"/>
      <c r="K19" s="72" t="s">
        <v>69</v>
      </c>
      <c r="L19" s="73"/>
      <c r="M19" s="73"/>
      <c r="N19" s="73"/>
      <c r="O19" s="73"/>
      <c r="P19" s="73"/>
      <c r="Q19" s="73"/>
      <c r="R19" s="74">
        <f>S19+T19+V19</f>
        <v>73</v>
      </c>
      <c r="S19" s="74">
        <v>3</v>
      </c>
      <c r="T19" s="74"/>
      <c r="U19" s="74"/>
      <c r="V19" s="74">
        <f>SUM(W19:X19)</f>
        <v>70</v>
      </c>
      <c r="W19" s="74">
        <v>36</v>
      </c>
      <c r="X19" s="74">
        <v>34</v>
      </c>
      <c r="Y19" s="74"/>
      <c r="Z19" s="74"/>
      <c r="AA19" s="74">
        <v>34</v>
      </c>
      <c r="AB19" s="74"/>
      <c r="AC19" s="74">
        <v>36</v>
      </c>
      <c r="AD19" s="37"/>
      <c r="AE19" s="37"/>
      <c r="AF19" s="37"/>
      <c r="AG19" s="37"/>
      <c r="AH19" s="37"/>
      <c r="AI19" s="37"/>
      <c r="AJ19" s="37"/>
      <c r="AK19" s="37"/>
      <c r="AL19" s="38"/>
      <c r="AM19" s="37"/>
      <c r="AN19" s="37"/>
      <c r="AO19" s="37"/>
      <c r="AP19" s="37"/>
    </row>
    <row r="20" spans="1:42" ht="26.25">
      <c r="A20" s="71" t="s">
        <v>195</v>
      </c>
      <c r="B20" s="116" t="s">
        <v>19</v>
      </c>
      <c r="C20" s="117"/>
      <c r="D20" s="117"/>
      <c r="E20" s="72"/>
      <c r="F20" s="72"/>
      <c r="G20" s="72"/>
      <c r="H20" s="72"/>
      <c r="I20" s="72"/>
      <c r="J20" s="72"/>
      <c r="K20" s="72" t="s">
        <v>68</v>
      </c>
      <c r="L20" s="73"/>
      <c r="M20" s="73"/>
      <c r="N20" s="73"/>
      <c r="O20" s="73"/>
      <c r="P20" s="73"/>
      <c r="Q20" s="73"/>
      <c r="R20" s="74">
        <f t="shared" ref="R20:R30" si="3">S20+T20+V20</f>
        <v>108</v>
      </c>
      <c r="S20" s="74"/>
      <c r="T20" s="74"/>
      <c r="U20" s="74"/>
      <c r="V20" s="74">
        <f t="shared" ref="V20:V21" si="4">SUM(W20:X20)</f>
        <v>108</v>
      </c>
      <c r="W20" s="74">
        <v>52</v>
      </c>
      <c r="X20" s="74">
        <v>56</v>
      </c>
      <c r="Y20" s="74"/>
      <c r="Z20" s="74"/>
      <c r="AA20" s="74">
        <v>34</v>
      </c>
      <c r="AB20" s="74"/>
      <c r="AC20" s="74">
        <v>74</v>
      </c>
      <c r="AD20" s="37"/>
      <c r="AE20" s="37"/>
      <c r="AF20" s="37"/>
      <c r="AG20" s="37"/>
      <c r="AH20" s="37"/>
      <c r="AI20" s="37"/>
      <c r="AJ20" s="37"/>
      <c r="AK20" s="37"/>
      <c r="AL20" s="38"/>
      <c r="AM20" s="37"/>
      <c r="AN20" s="37"/>
      <c r="AO20" s="37"/>
      <c r="AP20" s="37"/>
    </row>
    <row r="21" spans="1:42" ht="26.25">
      <c r="A21" s="71" t="s">
        <v>196</v>
      </c>
      <c r="B21" s="116" t="s">
        <v>22</v>
      </c>
      <c r="C21" s="117"/>
      <c r="D21" s="117"/>
      <c r="E21" s="72"/>
      <c r="F21" s="72"/>
      <c r="G21" s="72"/>
      <c r="H21" s="72"/>
      <c r="I21" s="72"/>
      <c r="J21" s="72"/>
      <c r="K21" s="72" t="s">
        <v>69</v>
      </c>
      <c r="L21" s="73"/>
      <c r="M21" s="73"/>
      <c r="N21" s="73"/>
      <c r="O21" s="73"/>
      <c r="P21" s="73"/>
      <c r="Q21" s="73"/>
      <c r="R21" s="74">
        <f t="shared" si="3"/>
        <v>100</v>
      </c>
      <c r="S21" s="74">
        <v>6</v>
      </c>
      <c r="T21" s="74"/>
      <c r="U21" s="74"/>
      <c r="V21" s="74">
        <f t="shared" si="4"/>
        <v>94</v>
      </c>
      <c r="W21" s="74">
        <f>84-36</f>
        <v>48</v>
      </c>
      <c r="X21" s="74">
        <v>46</v>
      </c>
      <c r="Y21" s="74"/>
      <c r="Z21" s="74"/>
      <c r="AA21" s="74">
        <v>38</v>
      </c>
      <c r="AB21" s="74"/>
      <c r="AC21" s="74">
        <v>56</v>
      </c>
      <c r="AD21" s="37"/>
      <c r="AE21" s="37"/>
      <c r="AF21" s="37"/>
      <c r="AG21" s="37"/>
      <c r="AH21" s="37"/>
      <c r="AI21" s="37"/>
      <c r="AJ21" s="37"/>
      <c r="AK21" s="37"/>
      <c r="AL21" s="38"/>
      <c r="AM21" s="37"/>
      <c r="AN21" s="37"/>
      <c r="AO21" s="37"/>
      <c r="AP21" s="37"/>
    </row>
    <row r="22" spans="1:42" ht="26.25">
      <c r="A22" s="71" t="s">
        <v>197</v>
      </c>
      <c r="B22" s="116" t="s">
        <v>78</v>
      </c>
      <c r="C22" s="117"/>
      <c r="D22" s="117"/>
      <c r="E22" s="72"/>
      <c r="F22" s="72"/>
      <c r="G22" s="72"/>
      <c r="H22" s="72"/>
      <c r="I22" s="72"/>
      <c r="J22" s="72"/>
      <c r="K22" s="72" t="s">
        <v>68</v>
      </c>
      <c r="L22" s="73"/>
      <c r="M22" s="73"/>
      <c r="N22" s="73"/>
      <c r="O22" s="73"/>
      <c r="P22" s="73"/>
      <c r="Q22" s="73"/>
      <c r="R22" s="74">
        <f>S22+T22+V22</f>
        <v>72</v>
      </c>
      <c r="S22" s="74">
        <v>6</v>
      </c>
      <c r="T22" s="74"/>
      <c r="U22" s="74"/>
      <c r="V22" s="74">
        <f>SUM(W22:X22)</f>
        <v>66</v>
      </c>
      <c r="W22" s="74">
        <v>34</v>
      </c>
      <c r="X22" s="74">
        <v>32</v>
      </c>
      <c r="Y22" s="74"/>
      <c r="Z22" s="74"/>
      <c r="AA22" s="74">
        <v>34</v>
      </c>
      <c r="AB22" s="74"/>
      <c r="AC22" s="74">
        <v>32</v>
      </c>
      <c r="AD22" s="37"/>
      <c r="AE22" s="37"/>
      <c r="AF22" s="37"/>
      <c r="AG22" s="37"/>
      <c r="AH22" s="37"/>
      <c r="AI22" s="37"/>
      <c r="AJ22" s="37"/>
      <c r="AK22" s="37"/>
      <c r="AL22" s="38"/>
      <c r="AM22" s="37"/>
      <c r="AN22" s="37"/>
      <c r="AO22" s="37"/>
      <c r="AP22" s="37"/>
    </row>
    <row r="23" spans="1:42" ht="26.25">
      <c r="A23" s="71" t="s">
        <v>198</v>
      </c>
      <c r="B23" s="116" t="s">
        <v>24</v>
      </c>
      <c r="C23" s="117"/>
      <c r="D23" s="117"/>
      <c r="E23" s="72"/>
      <c r="F23" s="72" t="s">
        <v>68</v>
      </c>
      <c r="G23" s="72" t="s">
        <v>68</v>
      </c>
      <c r="H23" s="72" t="s">
        <v>68</v>
      </c>
      <c r="I23" s="72" t="s">
        <v>68</v>
      </c>
      <c r="J23" s="72" t="s">
        <v>68</v>
      </c>
      <c r="K23" s="72" t="s">
        <v>68</v>
      </c>
      <c r="L23" s="73"/>
      <c r="M23" s="73"/>
      <c r="N23" s="73"/>
      <c r="O23" s="73"/>
      <c r="P23" s="73"/>
      <c r="Q23" s="73"/>
      <c r="R23" s="74">
        <f t="shared" si="3"/>
        <v>72</v>
      </c>
      <c r="S23" s="74"/>
      <c r="T23" s="74"/>
      <c r="U23" s="74"/>
      <c r="V23" s="74">
        <f t="shared" ref="V23:V27" si="5">SUM(W23:X23)</f>
        <v>72</v>
      </c>
      <c r="W23" s="74">
        <v>44</v>
      </c>
      <c r="X23" s="74">
        <v>28</v>
      </c>
      <c r="Y23" s="74"/>
      <c r="Z23" s="74"/>
      <c r="AA23" s="74">
        <v>0</v>
      </c>
      <c r="AB23" s="74"/>
      <c r="AC23" s="74">
        <v>72</v>
      </c>
      <c r="AD23" s="37"/>
      <c r="AE23" s="37"/>
      <c r="AF23" s="37"/>
      <c r="AG23" s="37"/>
      <c r="AH23" s="37"/>
      <c r="AI23" s="37"/>
      <c r="AJ23" s="37"/>
      <c r="AK23" s="37"/>
      <c r="AL23" s="38"/>
      <c r="AM23" s="37"/>
      <c r="AN23" s="37"/>
      <c r="AO23" s="37"/>
      <c r="AP23" s="37"/>
    </row>
    <row r="24" spans="1:42" ht="26.25">
      <c r="A24" s="71" t="s">
        <v>199</v>
      </c>
      <c r="B24" s="116" t="s">
        <v>20</v>
      </c>
      <c r="C24" s="117"/>
      <c r="D24" s="117"/>
      <c r="E24" s="72"/>
      <c r="F24" s="72"/>
      <c r="G24" s="72"/>
      <c r="H24" s="72"/>
      <c r="I24" s="72"/>
      <c r="J24" s="72"/>
      <c r="K24" s="72" t="s">
        <v>69</v>
      </c>
      <c r="L24" s="73"/>
      <c r="M24" s="73"/>
      <c r="N24" s="73"/>
      <c r="O24" s="73"/>
      <c r="P24" s="73"/>
      <c r="Q24" s="73"/>
      <c r="R24" s="74">
        <f t="shared" si="3"/>
        <v>108</v>
      </c>
      <c r="S24" s="74"/>
      <c r="T24" s="74"/>
      <c r="U24" s="74"/>
      <c r="V24" s="74">
        <f t="shared" si="5"/>
        <v>108</v>
      </c>
      <c r="W24" s="74">
        <v>0</v>
      </c>
      <c r="X24" s="74">
        <v>108</v>
      </c>
      <c r="Y24" s="74"/>
      <c r="Z24" s="74"/>
      <c r="AA24" s="74">
        <v>34</v>
      </c>
      <c r="AB24" s="74"/>
      <c r="AC24" s="74">
        <v>74</v>
      </c>
      <c r="AD24" s="37"/>
      <c r="AE24" s="37"/>
      <c r="AF24" s="37"/>
      <c r="AG24" s="37"/>
      <c r="AH24" s="37"/>
      <c r="AI24" s="37"/>
      <c r="AJ24" s="37"/>
      <c r="AK24" s="37"/>
      <c r="AL24" s="38"/>
      <c r="AM24" s="37"/>
      <c r="AN24" s="37"/>
      <c r="AO24" s="37"/>
      <c r="AP24" s="37"/>
    </row>
    <row r="25" spans="1:42" ht="26.25">
      <c r="A25" s="71" t="s">
        <v>200</v>
      </c>
      <c r="B25" s="116" t="s">
        <v>21</v>
      </c>
      <c r="C25" s="117"/>
      <c r="D25" s="117"/>
      <c r="E25" s="72"/>
      <c r="F25" s="72"/>
      <c r="G25" s="72"/>
      <c r="H25" s="72"/>
      <c r="I25" s="72"/>
      <c r="J25" s="72"/>
      <c r="K25" s="72" t="s">
        <v>69</v>
      </c>
      <c r="L25" s="73"/>
      <c r="M25" s="73"/>
      <c r="N25" s="73"/>
      <c r="O25" s="73"/>
      <c r="P25" s="73"/>
      <c r="Q25" s="73"/>
      <c r="R25" s="74">
        <f t="shared" si="3"/>
        <v>195</v>
      </c>
      <c r="S25" s="74">
        <v>3</v>
      </c>
      <c r="T25" s="74"/>
      <c r="U25" s="74"/>
      <c r="V25" s="74">
        <f>SUM(W25:X25)</f>
        <v>192</v>
      </c>
      <c r="W25" s="74">
        <v>0</v>
      </c>
      <c r="X25" s="74">
        <v>192</v>
      </c>
      <c r="Y25" s="74"/>
      <c r="Z25" s="74"/>
      <c r="AA25" s="74">
        <v>78</v>
      </c>
      <c r="AB25" s="74"/>
      <c r="AC25" s="74">
        <v>114</v>
      </c>
      <c r="AD25" s="37"/>
      <c r="AE25" s="37"/>
      <c r="AF25" s="37"/>
      <c r="AG25" s="37"/>
      <c r="AH25" s="37"/>
      <c r="AI25" s="37"/>
      <c r="AJ25" s="37"/>
      <c r="AK25" s="37"/>
      <c r="AL25" s="38"/>
      <c r="AM25" s="37"/>
      <c r="AN25" s="37"/>
      <c r="AO25" s="37"/>
      <c r="AP25" s="37"/>
    </row>
    <row r="26" spans="1:42" ht="26.25">
      <c r="A26" s="71" t="s">
        <v>201</v>
      </c>
      <c r="B26" s="116" t="s">
        <v>23</v>
      </c>
      <c r="C26" s="117"/>
      <c r="D26" s="117"/>
      <c r="E26" s="72" t="s">
        <v>67</v>
      </c>
      <c r="F26" s="72"/>
      <c r="G26" s="72"/>
      <c r="H26" s="72"/>
      <c r="I26" s="72"/>
      <c r="J26" s="72"/>
      <c r="K26" s="72" t="s">
        <v>68</v>
      </c>
      <c r="L26" s="73"/>
      <c r="M26" s="73"/>
      <c r="N26" s="73"/>
      <c r="O26" s="73"/>
      <c r="P26" s="73"/>
      <c r="Q26" s="73"/>
      <c r="R26" s="74">
        <f t="shared" si="3"/>
        <v>72</v>
      </c>
      <c r="S26" s="74"/>
      <c r="T26" s="74"/>
      <c r="U26" s="74"/>
      <c r="V26" s="74">
        <f t="shared" si="5"/>
        <v>72</v>
      </c>
      <c r="W26" s="74">
        <v>14</v>
      </c>
      <c r="X26" s="74">
        <v>58</v>
      </c>
      <c r="Y26" s="74"/>
      <c r="Z26" s="74"/>
      <c r="AA26" s="74">
        <v>34</v>
      </c>
      <c r="AB26" s="74"/>
      <c r="AC26" s="74">
        <v>38</v>
      </c>
      <c r="AD26" s="37"/>
      <c r="AE26" s="37"/>
      <c r="AF26" s="37"/>
      <c r="AG26" s="37"/>
      <c r="AH26" s="37"/>
      <c r="AI26" s="37"/>
      <c r="AJ26" s="37"/>
      <c r="AK26" s="37"/>
      <c r="AL26" s="38"/>
      <c r="AM26" s="37"/>
      <c r="AN26" s="37"/>
      <c r="AO26" s="37"/>
      <c r="AP26" s="37"/>
    </row>
    <row r="27" spans="1:42" ht="54" customHeight="1">
      <c r="A27" s="71" t="s">
        <v>202</v>
      </c>
      <c r="B27" s="116" t="s">
        <v>206</v>
      </c>
      <c r="C27" s="117"/>
      <c r="D27" s="117"/>
      <c r="E27" s="72"/>
      <c r="F27" s="72"/>
      <c r="G27" s="72"/>
      <c r="H27" s="72"/>
      <c r="I27" s="72"/>
      <c r="J27" s="72"/>
      <c r="K27" s="72" t="s">
        <v>68</v>
      </c>
      <c r="L27" s="73"/>
      <c r="M27" s="73"/>
      <c r="N27" s="73"/>
      <c r="O27" s="73"/>
      <c r="P27" s="73"/>
      <c r="Q27" s="73"/>
      <c r="R27" s="74">
        <f t="shared" si="3"/>
        <v>68</v>
      </c>
      <c r="S27" s="74"/>
      <c r="T27" s="74"/>
      <c r="U27" s="74"/>
      <c r="V27" s="74">
        <f t="shared" si="5"/>
        <v>68</v>
      </c>
      <c r="W27" s="74">
        <v>22</v>
      </c>
      <c r="X27" s="74">
        <v>46</v>
      </c>
      <c r="Y27" s="74"/>
      <c r="Z27" s="74"/>
      <c r="AA27" s="74">
        <v>30</v>
      </c>
      <c r="AB27" s="74"/>
      <c r="AC27" s="74">
        <v>38</v>
      </c>
      <c r="AD27" s="37"/>
      <c r="AE27" s="37"/>
      <c r="AF27" s="37"/>
      <c r="AG27" s="37"/>
      <c r="AH27" s="37"/>
      <c r="AI27" s="37"/>
      <c r="AJ27" s="37"/>
      <c r="AK27" s="37"/>
      <c r="AL27" s="38"/>
      <c r="AM27" s="37"/>
      <c r="AN27" s="37"/>
      <c r="AO27" s="37"/>
      <c r="AP27" s="37"/>
    </row>
    <row r="28" spans="1:42" ht="26.25">
      <c r="A28" s="71" t="s">
        <v>203</v>
      </c>
      <c r="B28" s="116" t="s">
        <v>181</v>
      </c>
      <c r="C28" s="124"/>
      <c r="D28" s="125"/>
      <c r="E28" s="72"/>
      <c r="F28" s="72"/>
      <c r="G28" s="72"/>
      <c r="H28" s="72"/>
      <c r="I28" s="72"/>
      <c r="J28" s="72"/>
      <c r="K28" s="72" t="s">
        <v>68</v>
      </c>
      <c r="L28" s="73"/>
      <c r="M28" s="73"/>
      <c r="N28" s="73"/>
      <c r="O28" s="73"/>
      <c r="P28" s="73"/>
      <c r="Q28" s="73"/>
      <c r="R28" s="74">
        <f t="shared" si="3"/>
        <v>72</v>
      </c>
      <c r="S28" s="74"/>
      <c r="T28" s="74"/>
      <c r="U28" s="74"/>
      <c r="V28" s="74">
        <f t="shared" ref="V28" si="6">SUM(W28:X28)</f>
        <v>72</v>
      </c>
      <c r="W28" s="74">
        <v>62</v>
      </c>
      <c r="X28" s="74">
        <v>10</v>
      </c>
      <c r="Y28" s="74"/>
      <c r="Z28" s="74"/>
      <c r="AA28" s="74">
        <v>34</v>
      </c>
      <c r="AB28" s="74"/>
      <c r="AC28" s="74">
        <v>38</v>
      </c>
      <c r="AD28" s="37"/>
      <c r="AE28" s="37"/>
      <c r="AF28" s="37"/>
      <c r="AG28" s="37"/>
      <c r="AH28" s="37"/>
      <c r="AI28" s="37"/>
      <c r="AJ28" s="37"/>
      <c r="AK28" s="37"/>
      <c r="AL28" s="38"/>
      <c r="AM28" s="37"/>
      <c r="AN28" s="37"/>
      <c r="AO28" s="37"/>
      <c r="AP28" s="37"/>
    </row>
    <row r="29" spans="1:42" ht="26.25">
      <c r="A29" s="71" t="s">
        <v>204</v>
      </c>
      <c r="B29" s="116" t="s">
        <v>182</v>
      </c>
      <c r="C29" s="117"/>
      <c r="D29" s="117"/>
      <c r="E29" s="72"/>
      <c r="F29" s="72"/>
      <c r="G29" s="72"/>
      <c r="H29" s="72"/>
      <c r="I29" s="72"/>
      <c r="J29" s="72"/>
      <c r="K29" s="72" t="s">
        <v>68</v>
      </c>
      <c r="L29" s="73"/>
      <c r="M29" s="73"/>
      <c r="N29" s="73"/>
      <c r="O29" s="73"/>
      <c r="P29" s="73"/>
      <c r="Q29" s="73"/>
      <c r="R29" s="74">
        <f t="shared" si="3"/>
        <v>72</v>
      </c>
      <c r="S29" s="74"/>
      <c r="T29" s="74"/>
      <c r="U29" s="74"/>
      <c r="V29" s="74">
        <f t="shared" ref="V29" si="7">SUM(W29:X29)</f>
        <v>72</v>
      </c>
      <c r="W29" s="74">
        <v>42</v>
      </c>
      <c r="X29" s="74">
        <v>30</v>
      </c>
      <c r="Y29" s="74"/>
      <c r="Z29" s="74"/>
      <c r="AA29" s="74">
        <v>34</v>
      </c>
      <c r="AB29" s="74"/>
      <c r="AC29" s="74">
        <v>38</v>
      </c>
      <c r="AD29" s="37"/>
      <c r="AE29" s="37"/>
      <c r="AF29" s="37"/>
      <c r="AG29" s="37"/>
      <c r="AH29" s="37"/>
      <c r="AI29" s="37"/>
      <c r="AJ29" s="37"/>
      <c r="AK29" s="37"/>
      <c r="AL29" s="38"/>
      <c r="AM29" s="37"/>
      <c r="AN29" s="37"/>
      <c r="AO29" s="37"/>
      <c r="AP29" s="37"/>
    </row>
    <row r="30" spans="1:42" ht="26.25">
      <c r="A30" s="71" t="s">
        <v>205</v>
      </c>
      <c r="B30" s="118" t="s">
        <v>191</v>
      </c>
      <c r="C30" s="119"/>
      <c r="D30" s="119"/>
      <c r="E30" s="75"/>
      <c r="F30" s="75"/>
      <c r="G30" s="75"/>
      <c r="H30" s="75"/>
      <c r="I30" s="75"/>
      <c r="J30" s="75"/>
      <c r="K30" s="70" t="s">
        <v>68</v>
      </c>
      <c r="L30" s="75"/>
      <c r="M30" s="75"/>
      <c r="N30" s="70"/>
      <c r="O30" s="70"/>
      <c r="P30" s="70"/>
      <c r="Q30" s="70"/>
      <c r="R30" s="74">
        <f t="shared" si="3"/>
        <v>32</v>
      </c>
      <c r="S30" s="70"/>
      <c r="T30" s="70"/>
      <c r="U30" s="70"/>
      <c r="V30" s="74">
        <f>SUM(W30:X30)</f>
        <v>32</v>
      </c>
      <c r="W30" s="70">
        <v>32</v>
      </c>
      <c r="X30" s="70"/>
      <c r="Y30" s="70"/>
      <c r="Z30" s="74"/>
      <c r="AA30" s="70"/>
      <c r="AB30" s="70"/>
      <c r="AC30" s="70">
        <v>32</v>
      </c>
      <c r="AD30" s="37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</row>
    <row r="31" spans="1:42" s="6" customFormat="1" ht="51.75" customHeight="1">
      <c r="A31" s="95"/>
      <c r="B31" s="114" t="s">
        <v>180</v>
      </c>
      <c r="C31" s="115"/>
      <c r="D31" s="115"/>
      <c r="E31" s="96"/>
      <c r="F31" s="96"/>
      <c r="G31" s="96"/>
      <c r="H31" s="96"/>
      <c r="I31" s="96"/>
      <c r="J31" s="96"/>
      <c r="K31" s="96"/>
      <c r="L31" s="97"/>
      <c r="M31" s="97"/>
      <c r="N31" s="97"/>
      <c r="O31" s="97"/>
      <c r="P31" s="97"/>
      <c r="Q31" s="97"/>
      <c r="R31" s="98">
        <f>R32+R33</f>
        <v>288</v>
      </c>
      <c r="S31" s="98">
        <f t="shared" ref="S31:AH31" si="8">S32+S33</f>
        <v>12</v>
      </c>
      <c r="T31" s="98">
        <f t="shared" si="8"/>
        <v>0</v>
      </c>
      <c r="U31" s="98">
        <f t="shared" si="8"/>
        <v>0</v>
      </c>
      <c r="V31" s="98">
        <f t="shared" si="8"/>
        <v>276</v>
      </c>
      <c r="W31" s="98">
        <f t="shared" si="8"/>
        <v>100</v>
      </c>
      <c r="X31" s="98">
        <f t="shared" si="8"/>
        <v>176</v>
      </c>
      <c r="Y31" s="98">
        <f t="shared" si="8"/>
        <v>0</v>
      </c>
      <c r="Z31" s="98">
        <f t="shared" si="8"/>
        <v>0</v>
      </c>
      <c r="AA31" s="98">
        <f t="shared" si="8"/>
        <v>84</v>
      </c>
      <c r="AB31" s="98">
        <f t="shared" si="8"/>
        <v>0</v>
      </c>
      <c r="AC31" s="98">
        <f t="shared" si="8"/>
        <v>192</v>
      </c>
      <c r="AD31" s="98">
        <f t="shared" si="8"/>
        <v>0</v>
      </c>
      <c r="AE31" s="98">
        <f t="shared" si="8"/>
        <v>0</v>
      </c>
      <c r="AF31" s="98">
        <f t="shared" si="8"/>
        <v>0</v>
      </c>
      <c r="AG31" s="98">
        <f t="shared" si="8"/>
        <v>0</v>
      </c>
      <c r="AH31" s="98">
        <f t="shared" si="8"/>
        <v>0</v>
      </c>
      <c r="AI31" s="98">
        <f t="shared" ref="AI31:AP31" si="9">SUM(AI32:AI33)</f>
        <v>0</v>
      </c>
      <c r="AJ31" s="98">
        <f t="shared" si="9"/>
        <v>0</v>
      </c>
      <c r="AK31" s="98">
        <f t="shared" si="9"/>
        <v>0</v>
      </c>
      <c r="AL31" s="98">
        <f t="shared" si="9"/>
        <v>0</v>
      </c>
      <c r="AM31" s="98">
        <f t="shared" si="9"/>
        <v>0</v>
      </c>
      <c r="AN31" s="98">
        <f t="shared" si="9"/>
        <v>0</v>
      </c>
      <c r="AO31" s="98">
        <f t="shared" si="9"/>
        <v>0</v>
      </c>
      <c r="AP31" s="98">
        <f t="shared" si="9"/>
        <v>0</v>
      </c>
    </row>
    <row r="32" spans="1:42" ht="26.25">
      <c r="A32" s="71" t="s">
        <v>212</v>
      </c>
      <c r="B32" s="116" t="s">
        <v>183</v>
      </c>
      <c r="C32" s="117"/>
      <c r="D32" s="117"/>
      <c r="E32" s="72"/>
      <c r="F32" s="72"/>
      <c r="G32" s="72"/>
      <c r="H32" s="72"/>
      <c r="I32" s="72"/>
      <c r="J32" s="72"/>
      <c r="K32" s="72" t="s">
        <v>69</v>
      </c>
      <c r="L32" s="73"/>
      <c r="M32" s="73"/>
      <c r="N32" s="73"/>
      <c r="O32" s="73"/>
      <c r="P32" s="73"/>
      <c r="Q32" s="73"/>
      <c r="R32" s="74">
        <f>S32+T32+V32</f>
        <v>144</v>
      </c>
      <c r="S32" s="74">
        <v>6</v>
      </c>
      <c r="T32" s="74"/>
      <c r="U32" s="74"/>
      <c r="V32" s="74">
        <f t="shared" ref="V32:V33" si="10">SUM(W32:X32)</f>
        <v>138</v>
      </c>
      <c r="W32" s="74">
        <v>38</v>
      </c>
      <c r="X32" s="74">
        <v>100</v>
      </c>
      <c r="Y32" s="74"/>
      <c r="Z32" s="74"/>
      <c r="AA32" s="74">
        <v>42</v>
      </c>
      <c r="AB32" s="74"/>
      <c r="AC32" s="74">
        <v>96</v>
      </c>
      <c r="AD32" s="74"/>
      <c r="AE32" s="37"/>
      <c r="AF32" s="37"/>
      <c r="AG32" s="37"/>
      <c r="AH32" s="37"/>
      <c r="AI32" s="37"/>
      <c r="AJ32" s="37"/>
      <c r="AK32" s="37"/>
      <c r="AL32" s="38"/>
      <c r="AM32" s="37"/>
      <c r="AN32" s="37"/>
      <c r="AO32" s="37"/>
      <c r="AP32" s="37"/>
    </row>
    <row r="33" spans="1:42" ht="26.25" customHeight="1">
      <c r="A33" s="71" t="s">
        <v>213</v>
      </c>
      <c r="B33" s="116" t="s">
        <v>184</v>
      </c>
      <c r="C33" s="117"/>
      <c r="D33" s="117"/>
      <c r="E33" s="72"/>
      <c r="F33" s="72"/>
      <c r="G33" s="72"/>
      <c r="H33" s="72"/>
      <c r="I33" s="72"/>
      <c r="J33" s="72"/>
      <c r="K33" s="72" t="s">
        <v>69</v>
      </c>
      <c r="L33" s="73"/>
      <c r="M33" s="73"/>
      <c r="N33" s="73"/>
      <c r="O33" s="73"/>
      <c r="P33" s="73"/>
      <c r="Q33" s="73"/>
      <c r="R33" s="74">
        <f t="shared" ref="R33" si="11">S33+T33+V33</f>
        <v>144</v>
      </c>
      <c r="S33" s="74">
        <v>6</v>
      </c>
      <c r="T33" s="74"/>
      <c r="U33" s="74"/>
      <c r="V33" s="74">
        <f t="shared" si="10"/>
        <v>138</v>
      </c>
      <c r="W33" s="74">
        <v>62</v>
      </c>
      <c r="X33" s="74">
        <v>76</v>
      </c>
      <c r="Y33" s="74"/>
      <c r="Z33" s="74"/>
      <c r="AA33" s="74">
        <v>42</v>
      </c>
      <c r="AB33" s="74"/>
      <c r="AC33" s="74">
        <v>96</v>
      </c>
      <c r="AD33" s="74"/>
      <c r="AE33" s="37"/>
      <c r="AF33" s="37"/>
      <c r="AG33" s="37"/>
      <c r="AH33" s="37"/>
      <c r="AI33" s="37"/>
      <c r="AJ33" s="37"/>
      <c r="AK33" s="37"/>
      <c r="AL33" s="38"/>
      <c r="AM33" s="37"/>
      <c r="AN33" s="37"/>
      <c r="AO33" s="37"/>
      <c r="AP33" s="37"/>
    </row>
    <row r="34" spans="1:42" s="6" customFormat="1" ht="48" customHeight="1">
      <c r="A34" s="99"/>
      <c r="B34" s="114" t="s">
        <v>211</v>
      </c>
      <c r="C34" s="115"/>
      <c r="D34" s="115"/>
      <c r="E34" s="96"/>
      <c r="F34" s="96"/>
      <c r="G34" s="96"/>
      <c r="H34" s="96"/>
      <c r="I34" s="96"/>
      <c r="J34" s="96"/>
      <c r="K34" s="96"/>
      <c r="L34" s="97"/>
      <c r="M34" s="97"/>
      <c r="N34" s="97"/>
      <c r="O34" s="97"/>
      <c r="P34" s="97"/>
      <c r="Q34" s="97"/>
      <c r="R34" s="98">
        <f>R35+R36+R37+R38</f>
        <v>144</v>
      </c>
      <c r="S34" s="98">
        <f t="shared" ref="S34:AJ34" si="12">S35+S36+S37+S38</f>
        <v>0</v>
      </c>
      <c r="T34" s="98">
        <f t="shared" si="12"/>
        <v>0</v>
      </c>
      <c r="U34" s="98">
        <f t="shared" si="12"/>
        <v>0</v>
      </c>
      <c r="V34" s="98">
        <f t="shared" si="12"/>
        <v>144</v>
      </c>
      <c r="W34" s="98">
        <f t="shared" si="12"/>
        <v>98</v>
      </c>
      <c r="X34" s="98">
        <f t="shared" si="12"/>
        <v>46</v>
      </c>
      <c r="Y34" s="98">
        <f t="shared" si="12"/>
        <v>0</v>
      </c>
      <c r="Z34" s="98">
        <f t="shared" si="12"/>
        <v>0</v>
      </c>
      <c r="AA34" s="98">
        <f>AA35+AA36+AA37+AA38</f>
        <v>144</v>
      </c>
      <c r="AB34" s="98">
        <f t="shared" si="12"/>
        <v>0</v>
      </c>
      <c r="AC34" s="98">
        <f t="shared" si="12"/>
        <v>0</v>
      </c>
      <c r="AD34" s="98">
        <f t="shared" si="12"/>
        <v>0</v>
      </c>
      <c r="AE34" s="98">
        <f t="shared" si="12"/>
        <v>0</v>
      </c>
      <c r="AF34" s="98">
        <f t="shared" si="12"/>
        <v>0</v>
      </c>
      <c r="AG34" s="98">
        <f t="shared" si="12"/>
        <v>0</v>
      </c>
      <c r="AH34" s="98">
        <f t="shared" si="12"/>
        <v>0</v>
      </c>
      <c r="AI34" s="98">
        <f t="shared" si="12"/>
        <v>0</v>
      </c>
      <c r="AJ34" s="98">
        <f t="shared" si="12"/>
        <v>0</v>
      </c>
      <c r="AK34" s="98">
        <f t="shared" ref="AK34:AP34" si="13">AK35+AK36+AK37+AK38</f>
        <v>0</v>
      </c>
      <c r="AL34" s="98">
        <f t="shared" si="13"/>
        <v>0</v>
      </c>
      <c r="AM34" s="98">
        <f t="shared" si="13"/>
        <v>0</v>
      </c>
      <c r="AN34" s="98">
        <f t="shared" si="13"/>
        <v>0</v>
      </c>
      <c r="AO34" s="98">
        <f t="shared" si="13"/>
        <v>0</v>
      </c>
      <c r="AP34" s="98">
        <f t="shared" si="13"/>
        <v>0</v>
      </c>
    </row>
    <row r="35" spans="1:42" ht="25.5" customHeight="1">
      <c r="A35" s="71" t="s">
        <v>185</v>
      </c>
      <c r="B35" s="116" t="s">
        <v>214</v>
      </c>
      <c r="C35" s="124"/>
      <c r="D35" s="125"/>
      <c r="E35" s="72" t="s">
        <v>68</v>
      </c>
      <c r="F35" s="72" t="s">
        <v>68</v>
      </c>
      <c r="G35" s="72" t="s">
        <v>68</v>
      </c>
      <c r="H35" s="72" t="s">
        <v>68</v>
      </c>
      <c r="I35" s="72" t="s">
        <v>68</v>
      </c>
      <c r="J35" s="72" t="s">
        <v>68</v>
      </c>
      <c r="K35" s="72"/>
      <c r="L35" s="73"/>
      <c r="M35" s="73"/>
      <c r="N35" s="73"/>
      <c r="O35" s="73"/>
      <c r="P35" s="73"/>
      <c r="Q35" s="73"/>
      <c r="R35" s="74">
        <f t="shared" ref="R35" si="14">SUM(S35:V35)</f>
        <v>36</v>
      </c>
      <c r="S35" s="74"/>
      <c r="T35" s="74"/>
      <c r="U35" s="74"/>
      <c r="V35" s="74">
        <f t="shared" ref="V35" si="15">SUM(W35:X35)</f>
        <v>36</v>
      </c>
      <c r="W35" s="74">
        <v>10</v>
      </c>
      <c r="X35" s="74">
        <v>26</v>
      </c>
      <c r="Y35" s="74"/>
      <c r="Z35" s="74"/>
      <c r="AA35" s="74">
        <v>36</v>
      </c>
      <c r="AB35" s="74"/>
      <c r="AC35" s="74"/>
      <c r="AD35" s="37"/>
      <c r="AE35" s="37"/>
      <c r="AF35" s="37"/>
      <c r="AG35" s="37"/>
      <c r="AH35" s="37"/>
      <c r="AI35" s="37"/>
      <c r="AJ35" s="37"/>
      <c r="AK35" s="37"/>
      <c r="AL35" s="38"/>
      <c r="AM35" s="37"/>
      <c r="AN35" s="37"/>
      <c r="AO35" s="37"/>
      <c r="AP35" s="37"/>
    </row>
    <row r="36" spans="1:42" ht="26.25">
      <c r="A36" s="71" t="s">
        <v>186</v>
      </c>
      <c r="B36" s="190" t="s">
        <v>215</v>
      </c>
      <c r="C36" s="191"/>
      <c r="D36" s="192"/>
      <c r="E36" s="72" t="s">
        <v>68</v>
      </c>
      <c r="F36" s="72" t="s">
        <v>68</v>
      </c>
      <c r="G36" s="72" t="s">
        <v>68</v>
      </c>
      <c r="H36" s="72" t="s">
        <v>68</v>
      </c>
      <c r="I36" s="72" t="s">
        <v>68</v>
      </c>
      <c r="J36" s="72" t="s">
        <v>68</v>
      </c>
      <c r="K36" s="72"/>
      <c r="L36" s="73"/>
      <c r="M36" s="73"/>
      <c r="N36" s="73"/>
      <c r="O36" s="73"/>
      <c r="P36" s="73"/>
      <c r="Q36" s="73"/>
      <c r="R36" s="74">
        <f t="shared" ref="R36" si="16">SUM(S36:V36)</f>
        <v>36</v>
      </c>
      <c r="S36" s="74"/>
      <c r="T36" s="74"/>
      <c r="U36" s="74"/>
      <c r="V36" s="74">
        <f t="shared" ref="V36" si="17">SUM(W36:X36)</f>
        <v>36</v>
      </c>
      <c r="W36" s="74">
        <v>36</v>
      </c>
      <c r="X36" s="74">
        <v>0</v>
      </c>
      <c r="Y36" s="74"/>
      <c r="Z36" s="74"/>
      <c r="AA36" s="74">
        <v>36</v>
      </c>
      <c r="AB36" s="74"/>
      <c r="AC36" s="74"/>
      <c r="AD36" s="37"/>
      <c r="AE36" s="37"/>
      <c r="AF36" s="37"/>
      <c r="AG36" s="37"/>
      <c r="AH36" s="37"/>
      <c r="AI36" s="37"/>
      <c r="AJ36" s="37"/>
      <c r="AK36" s="37"/>
      <c r="AL36" s="38"/>
      <c r="AM36" s="37"/>
      <c r="AN36" s="37"/>
      <c r="AO36" s="37"/>
      <c r="AP36" s="37"/>
    </row>
    <row r="37" spans="1:42" ht="26.25">
      <c r="A37" s="71" t="s">
        <v>187</v>
      </c>
      <c r="B37" s="116" t="s">
        <v>207</v>
      </c>
      <c r="C37" s="124"/>
      <c r="D37" s="125"/>
      <c r="E37" s="72" t="s">
        <v>68</v>
      </c>
      <c r="F37" s="72" t="s">
        <v>68</v>
      </c>
      <c r="G37" s="72" t="s">
        <v>68</v>
      </c>
      <c r="H37" s="72" t="s">
        <v>68</v>
      </c>
      <c r="I37" s="72" t="s">
        <v>68</v>
      </c>
      <c r="J37" s="72" t="s">
        <v>68</v>
      </c>
      <c r="K37" s="72"/>
      <c r="L37" s="73"/>
      <c r="M37" s="73"/>
      <c r="N37" s="73"/>
      <c r="O37" s="73"/>
      <c r="P37" s="73"/>
      <c r="Q37" s="73"/>
      <c r="R37" s="74">
        <f t="shared" ref="R37" si="18">SUM(S37:V37)</f>
        <v>36</v>
      </c>
      <c r="S37" s="74"/>
      <c r="T37" s="74"/>
      <c r="U37" s="74"/>
      <c r="V37" s="74">
        <f t="shared" ref="V37" si="19">SUM(W37:X37)</f>
        <v>36</v>
      </c>
      <c r="W37" s="74">
        <v>26</v>
      </c>
      <c r="X37" s="74">
        <v>10</v>
      </c>
      <c r="Y37" s="74"/>
      <c r="Z37" s="74"/>
      <c r="AA37" s="74">
        <v>36</v>
      </c>
      <c r="AB37" s="74"/>
      <c r="AC37" s="74"/>
      <c r="AD37" s="37"/>
      <c r="AE37" s="37"/>
      <c r="AF37" s="37"/>
      <c r="AG37" s="37"/>
      <c r="AH37" s="37"/>
      <c r="AI37" s="37"/>
      <c r="AJ37" s="37"/>
      <c r="AK37" s="37"/>
      <c r="AL37" s="38"/>
      <c r="AM37" s="37"/>
      <c r="AN37" s="37"/>
      <c r="AO37" s="37"/>
      <c r="AP37" s="37"/>
    </row>
    <row r="38" spans="1:42" ht="26.25">
      <c r="A38" s="71" t="s">
        <v>190</v>
      </c>
      <c r="B38" s="116" t="s">
        <v>189</v>
      </c>
      <c r="C38" s="124"/>
      <c r="D38" s="125"/>
      <c r="E38" s="72" t="s">
        <v>68</v>
      </c>
      <c r="F38" s="72" t="s">
        <v>68</v>
      </c>
      <c r="G38" s="72" t="s">
        <v>68</v>
      </c>
      <c r="H38" s="72" t="s">
        <v>68</v>
      </c>
      <c r="I38" s="72" t="s">
        <v>68</v>
      </c>
      <c r="J38" s="72" t="s">
        <v>68</v>
      </c>
      <c r="K38" s="72"/>
      <c r="L38" s="73"/>
      <c r="M38" s="73"/>
      <c r="N38" s="73"/>
      <c r="O38" s="73"/>
      <c r="P38" s="73"/>
      <c r="Q38" s="73"/>
      <c r="R38" s="74">
        <f t="shared" ref="R38" si="20">SUM(S38:V38)</f>
        <v>36</v>
      </c>
      <c r="S38" s="74"/>
      <c r="T38" s="74"/>
      <c r="U38" s="74"/>
      <c r="V38" s="74">
        <f t="shared" ref="V38" si="21">SUM(W38:X38)</f>
        <v>36</v>
      </c>
      <c r="W38" s="74">
        <v>26</v>
      </c>
      <c r="X38" s="74">
        <v>10</v>
      </c>
      <c r="Y38" s="74"/>
      <c r="Z38" s="74"/>
      <c r="AA38" s="74">
        <v>36</v>
      </c>
      <c r="AB38" s="74"/>
      <c r="AC38" s="74"/>
      <c r="AD38" s="37"/>
      <c r="AE38" s="37"/>
      <c r="AF38" s="37"/>
      <c r="AG38" s="37"/>
      <c r="AH38" s="37"/>
      <c r="AI38" s="37"/>
      <c r="AJ38" s="37"/>
      <c r="AK38" s="37"/>
      <c r="AL38" s="38"/>
      <c r="AM38" s="37"/>
      <c r="AN38" s="37"/>
      <c r="AO38" s="37"/>
      <c r="AP38" s="37"/>
    </row>
    <row r="39" spans="1:42" ht="58.5" customHeight="1">
      <c r="A39" s="12"/>
      <c r="B39" s="163" t="s">
        <v>79</v>
      </c>
      <c r="C39" s="164"/>
      <c r="D39" s="164"/>
      <c r="E39" s="13"/>
      <c r="F39" s="13"/>
      <c r="G39" s="13"/>
      <c r="H39" s="13"/>
      <c r="I39" s="13"/>
      <c r="J39" s="13"/>
      <c r="K39" s="13"/>
      <c r="L39" s="39"/>
      <c r="M39" s="39"/>
      <c r="N39" s="39"/>
      <c r="O39" s="39"/>
      <c r="P39" s="39"/>
      <c r="Q39" s="39"/>
      <c r="R39" s="40">
        <f>R40+R47+R51</f>
        <v>1282</v>
      </c>
      <c r="S39" s="40">
        <f t="shared" ref="S39:X39" si="22">SUM(S40,S47,S51,S62)</f>
        <v>140</v>
      </c>
      <c r="T39" s="40">
        <f t="shared" si="22"/>
        <v>40</v>
      </c>
      <c r="U39" s="40">
        <f t="shared" si="22"/>
        <v>74</v>
      </c>
      <c r="V39" s="40">
        <f t="shared" si="22"/>
        <v>3850</v>
      </c>
      <c r="W39" s="40">
        <f t="shared" si="22"/>
        <v>1308</v>
      </c>
      <c r="X39" s="40">
        <f t="shared" si="22"/>
        <v>1314</v>
      </c>
      <c r="Y39" s="40"/>
      <c r="Z39" s="40"/>
      <c r="AA39" s="40">
        <f>SUM(AA40,AA47,AA51,AA62)</f>
        <v>0</v>
      </c>
      <c r="AB39" s="40">
        <f t="shared" ref="AB39:AP39" si="23">SUM(AB40,AB47,AB51,AB62)</f>
        <v>0</v>
      </c>
      <c r="AC39" s="40">
        <f t="shared" si="23"/>
        <v>0</v>
      </c>
      <c r="AD39" s="40">
        <f t="shared" si="23"/>
        <v>0</v>
      </c>
      <c r="AE39" s="40">
        <f t="shared" si="23"/>
        <v>576</v>
      </c>
      <c r="AF39" s="40">
        <f t="shared" si="23"/>
        <v>5</v>
      </c>
      <c r="AG39" s="40">
        <f t="shared" si="23"/>
        <v>828</v>
      </c>
      <c r="AH39" s="40">
        <f t="shared" si="23"/>
        <v>8</v>
      </c>
      <c r="AI39" s="40">
        <f t="shared" si="23"/>
        <v>576</v>
      </c>
      <c r="AJ39" s="40">
        <f t="shared" si="23"/>
        <v>11</v>
      </c>
      <c r="AK39" s="40">
        <f t="shared" si="23"/>
        <v>864</v>
      </c>
      <c r="AL39" s="40">
        <f t="shared" si="23"/>
        <v>24</v>
      </c>
      <c r="AM39" s="40">
        <f t="shared" si="23"/>
        <v>612</v>
      </c>
      <c r="AN39" s="40">
        <f t="shared" si="23"/>
        <v>20</v>
      </c>
      <c r="AO39" s="40">
        <f t="shared" si="23"/>
        <v>468</v>
      </c>
      <c r="AP39" s="40">
        <f t="shared" si="23"/>
        <v>6</v>
      </c>
    </row>
    <row r="40" spans="1:42" s="7" customFormat="1" ht="60" customHeight="1">
      <c r="A40" s="100" t="s">
        <v>127</v>
      </c>
      <c r="B40" s="165" t="s">
        <v>80</v>
      </c>
      <c r="C40" s="166"/>
      <c r="D40" s="166"/>
      <c r="E40" s="101"/>
      <c r="F40" s="101"/>
      <c r="G40" s="101"/>
      <c r="H40" s="101"/>
      <c r="I40" s="101"/>
      <c r="J40" s="101"/>
      <c r="K40" s="101"/>
      <c r="L40" s="102"/>
      <c r="M40" s="102"/>
      <c r="N40" s="102"/>
      <c r="O40" s="102"/>
      <c r="P40" s="102"/>
      <c r="Q40" s="102"/>
      <c r="R40" s="94">
        <f>SUM(S40:V40)</f>
        <v>470</v>
      </c>
      <c r="S40" s="103">
        <f>SUM(S41:S46)</f>
        <v>6</v>
      </c>
      <c r="T40" s="103">
        <f>SUM(T41:T46)</f>
        <v>4</v>
      </c>
      <c r="U40" s="94">
        <f>SUM(AB40,AD40,AF40,AH40,AJ40,AL40,AN40,AP40)</f>
        <v>13</v>
      </c>
      <c r="V40" s="103">
        <f>SUM(V42:V46)</f>
        <v>447</v>
      </c>
      <c r="W40" s="103">
        <f>SUM(W42:W46)</f>
        <v>125</v>
      </c>
      <c r="X40" s="103">
        <f>SUM(X42:X46)</f>
        <v>322</v>
      </c>
      <c r="Y40" s="103"/>
      <c r="Z40" s="103"/>
      <c r="AA40" s="103">
        <f>SUM(AA41:AA46)</f>
        <v>0</v>
      </c>
      <c r="AB40" s="103">
        <f t="shared" ref="AB40:AP40" si="24">SUM(AB41:AB46)</f>
        <v>0</v>
      </c>
      <c r="AC40" s="103">
        <f t="shared" si="24"/>
        <v>0</v>
      </c>
      <c r="AD40" s="103">
        <f t="shared" si="24"/>
        <v>0</v>
      </c>
      <c r="AE40" s="103">
        <f t="shared" si="24"/>
        <v>152</v>
      </c>
      <c r="AF40" s="103">
        <f t="shared" si="24"/>
        <v>3</v>
      </c>
      <c r="AG40" s="103">
        <f t="shared" si="24"/>
        <v>68</v>
      </c>
      <c r="AH40" s="103">
        <f t="shared" si="24"/>
        <v>1</v>
      </c>
      <c r="AI40" s="103">
        <f t="shared" si="24"/>
        <v>48</v>
      </c>
      <c r="AJ40" s="103">
        <f t="shared" si="24"/>
        <v>2</v>
      </c>
      <c r="AK40" s="103">
        <f t="shared" si="24"/>
        <v>72</v>
      </c>
      <c r="AL40" s="103">
        <f t="shared" si="24"/>
        <v>2</v>
      </c>
      <c r="AM40" s="103">
        <f t="shared" si="24"/>
        <v>80</v>
      </c>
      <c r="AN40" s="103">
        <f t="shared" si="24"/>
        <v>3</v>
      </c>
      <c r="AO40" s="103">
        <f t="shared" si="24"/>
        <v>40</v>
      </c>
      <c r="AP40" s="103">
        <f t="shared" si="24"/>
        <v>2</v>
      </c>
    </row>
    <row r="41" spans="1:42" ht="25.5">
      <c r="A41" s="12"/>
      <c r="B41" s="184" t="s">
        <v>5</v>
      </c>
      <c r="C41" s="185"/>
      <c r="D41" s="185"/>
      <c r="E41" s="15"/>
      <c r="F41" s="15"/>
      <c r="G41" s="15"/>
      <c r="H41" s="15"/>
      <c r="I41" s="15"/>
      <c r="J41" s="15"/>
      <c r="K41" s="15"/>
      <c r="L41" s="36"/>
      <c r="M41" s="36"/>
      <c r="N41" s="36"/>
      <c r="O41" s="36"/>
      <c r="P41" s="36"/>
      <c r="Q41" s="36"/>
      <c r="R41" s="35">
        <f t="shared" ref="R41:R99" si="25">SUM(S41:V41)</f>
        <v>0</v>
      </c>
      <c r="S41" s="37"/>
      <c r="T41" s="37"/>
      <c r="U41" s="35">
        <f t="shared" ref="U41" si="26">SUM(AB41,AD41,AF41,AH41,AJ41,AL41,AN41,AP41)</f>
        <v>0</v>
      </c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</row>
    <row r="42" spans="1:42" ht="26.25">
      <c r="A42" s="76" t="s">
        <v>120</v>
      </c>
      <c r="B42" s="182" t="s">
        <v>81</v>
      </c>
      <c r="C42" s="183"/>
      <c r="D42" s="183"/>
      <c r="E42" s="77"/>
      <c r="F42" s="77"/>
      <c r="G42" s="77"/>
      <c r="H42" s="77"/>
      <c r="I42" s="77"/>
      <c r="J42" s="77"/>
      <c r="K42" s="77"/>
      <c r="L42" s="73" t="s">
        <v>69</v>
      </c>
      <c r="M42" s="73"/>
      <c r="N42" s="73"/>
      <c r="O42" s="73"/>
      <c r="P42" s="73"/>
      <c r="Q42" s="73"/>
      <c r="R42" s="78">
        <f t="shared" si="25"/>
        <v>58</v>
      </c>
      <c r="S42" s="74">
        <v>6</v>
      </c>
      <c r="T42" s="74">
        <v>4</v>
      </c>
      <c r="U42" s="78">
        <f>SUM(AB42,AD42,AF42,AH42,AJ42,AL42,AN42,AP42)</f>
        <v>1</v>
      </c>
      <c r="V42" s="74">
        <v>47</v>
      </c>
      <c r="W42" s="74">
        <v>47</v>
      </c>
      <c r="X42" s="74">
        <v>0</v>
      </c>
      <c r="Y42" s="74"/>
      <c r="Z42" s="74"/>
      <c r="AA42" s="74"/>
      <c r="AB42" s="74"/>
      <c r="AC42" s="74"/>
      <c r="AD42" s="74"/>
      <c r="AE42" s="74">
        <v>48</v>
      </c>
      <c r="AF42" s="74">
        <v>1</v>
      </c>
      <c r="AG42" s="74"/>
      <c r="AH42" s="74"/>
      <c r="AI42" s="74"/>
      <c r="AJ42" s="74"/>
      <c r="AK42" s="74"/>
      <c r="AL42" s="74"/>
      <c r="AM42" s="74"/>
      <c r="AN42" s="74"/>
      <c r="AO42" s="74"/>
      <c r="AP42" s="74"/>
    </row>
    <row r="43" spans="1:42" ht="26.25">
      <c r="A43" s="76" t="s">
        <v>121</v>
      </c>
      <c r="B43" s="182" t="s">
        <v>22</v>
      </c>
      <c r="C43" s="183"/>
      <c r="D43" s="183"/>
      <c r="E43" s="77"/>
      <c r="F43" s="77"/>
      <c r="G43" s="77"/>
      <c r="H43" s="77"/>
      <c r="I43" s="77"/>
      <c r="J43" s="77"/>
      <c r="K43" s="77"/>
      <c r="L43" s="73" t="s">
        <v>68</v>
      </c>
      <c r="M43" s="73"/>
      <c r="N43" s="73"/>
      <c r="O43" s="73"/>
      <c r="P43" s="73"/>
      <c r="Q43" s="73"/>
      <c r="R43" s="78">
        <f t="shared" si="25"/>
        <v>48</v>
      </c>
      <c r="S43" s="74"/>
      <c r="T43" s="74"/>
      <c r="U43" s="78">
        <f t="shared" ref="U43:U46" si="27">SUM(AB43,AD43,AF43,AH43,AJ43,AL43,AN43,AP43)</f>
        <v>1</v>
      </c>
      <c r="V43" s="74">
        <v>47</v>
      </c>
      <c r="W43" s="74">
        <v>47</v>
      </c>
      <c r="X43" s="74">
        <v>0</v>
      </c>
      <c r="Y43" s="74"/>
      <c r="Z43" s="74"/>
      <c r="AA43" s="74"/>
      <c r="AB43" s="74"/>
      <c r="AC43" s="74"/>
      <c r="AD43" s="74"/>
      <c r="AE43" s="74">
        <v>48</v>
      </c>
      <c r="AF43" s="74">
        <v>1</v>
      </c>
      <c r="AG43" s="74"/>
      <c r="AH43" s="74"/>
      <c r="AI43" s="74"/>
      <c r="AJ43" s="74"/>
      <c r="AK43" s="74"/>
      <c r="AL43" s="74"/>
      <c r="AM43" s="74"/>
      <c r="AN43" s="74"/>
      <c r="AO43" s="74"/>
      <c r="AP43" s="74"/>
    </row>
    <row r="44" spans="1:42" ht="56.25" customHeight="1">
      <c r="A44" s="76" t="s">
        <v>122</v>
      </c>
      <c r="B44" s="182" t="s">
        <v>82</v>
      </c>
      <c r="C44" s="183"/>
      <c r="D44" s="183"/>
      <c r="E44" s="77"/>
      <c r="F44" s="77"/>
      <c r="G44" s="77"/>
      <c r="H44" s="77"/>
      <c r="I44" s="77"/>
      <c r="J44" s="77"/>
      <c r="K44" s="77"/>
      <c r="L44" s="73" t="s">
        <v>70</v>
      </c>
      <c r="M44" s="73" t="s">
        <v>70</v>
      </c>
      <c r="N44" s="73" t="s">
        <v>70</v>
      </c>
      <c r="O44" s="73" t="s">
        <v>70</v>
      </c>
      <c r="P44" s="73" t="s">
        <v>70</v>
      </c>
      <c r="Q44" s="73" t="s">
        <v>68</v>
      </c>
      <c r="R44" s="78">
        <f t="shared" si="25"/>
        <v>168</v>
      </c>
      <c r="S44" s="74"/>
      <c r="T44" s="74"/>
      <c r="U44" s="78">
        <f t="shared" si="27"/>
        <v>10</v>
      </c>
      <c r="V44" s="74">
        <v>158</v>
      </c>
      <c r="W44" s="74">
        <v>0</v>
      </c>
      <c r="X44" s="74">
        <v>158</v>
      </c>
      <c r="Y44" s="74"/>
      <c r="Z44" s="74"/>
      <c r="AA44" s="74"/>
      <c r="AB44" s="74"/>
      <c r="AC44" s="74"/>
      <c r="AD44" s="74"/>
      <c r="AE44" s="74">
        <v>28</v>
      </c>
      <c r="AF44" s="74">
        <v>1</v>
      </c>
      <c r="AG44" s="74">
        <v>34</v>
      </c>
      <c r="AH44" s="74">
        <v>1</v>
      </c>
      <c r="AI44" s="74">
        <v>24</v>
      </c>
      <c r="AJ44" s="74">
        <v>2</v>
      </c>
      <c r="AK44" s="74">
        <v>38</v>
      </c>
      <c r="AL44" s="74">
        <v>2</v>
      </c>
      <c r="AM44" s="74">
        <v>24</v>
      </c>
      <c r="AN44" s="74">
        <v>2</v>
      </c>
      <c r="AO44" s="74">
        <v>20</v>
      </c>
      <c r="AP44" s="74">
        <v>2</v>
      </c>
    </row>
    <row r="45" spans="1:42" ht="26.25">
      <c r="A45" s="76" t="s">
        <v>123</v>
      </c>
      <c r="B45" s="182" t="s">
        <v>23</v>
      </c>
      <c r="C45" s="183"/>
      <c r="D45" s="183"/>
      <c r="E45" s="77"/>
      <c r="F45" s="77"/>
      <c r="G45" s="77"/>
      <c r="H45" s="77"/>
      <c r="I45" s="77"/>
      <c r="J45" s="77"/>
      <c r="K45" s="77"/>
      <c r="L45" s="73" t="s">
        <v>67</v>
      </c>
      <c r="M45" s="73" t="s">
        <v>68</v>
      </c>
      <c r="N45" s="73" t="s">
        <v>67</v>
      </c>
      <c r="O45" s="73" t="s">
        <v>68</v>
      </c>
      <c r="P45" s="73" t="s">
        <v>67</v>
      </c>
      <c r="Q45" s="73" t="s">
        <v>68</v>
      </c>
      <c r="R45" s="78">
        <f t="shared" si="25"/>
        <v>164</v>
      </c>
      <c r="S45" s="74"/>
      <c r="T45" s="74"/>
      <c r="U45" s="78">
        <f t="shared" si="27"/>
        <v>0</v>
      </c>
      <c r="V45" s="74">
        <f t="shared" ref="V45" si="28">SUM(W45:X45)</f>
        <v>164</v>
      </c>
      <c r="W45" s="74">
        <v>0</v>
      </c>
      <c r="X45" s="74">
        <v>164</v>
      </c>
      <c r="Y45" s="74"/>
      <c r="Z45" s="74"/>
      <c r="AA45" s="74"/>
      <c r="AB45" s="74"/>
      <c r="AC45" s="74"/>
      <c r="AD45" s="74"/>
      <c r="AE45" s="74">
        <v>28</v>
      </c>
      <c r="AF45" s="74"/>
      <c r="AG45" s="74">
        <v>34</v>
      </c>
      <c r="AH45" s="74"/>
      <c r="AI45" s="74">
        <v>24</v>
      </c>
      <c r="AJ45" s="74"/>
      <c r="AK45" s="74">
        <v>34</v>
      </c>
      <c r="AL45" s="74"/>
      <c r="AM45" s="74">
        <v>24</v>
      </c>
      <c r="AN45" s="74"/>
      <c r="AO45" s="74">
        <v>20</v>
      </c>
      <c r="AP45" s="74"/>
    </row>
    <row r="46" spans="1:42" ht="26.25">
      <c r="A46" s="76" t="s">
        <v>124</v>
      </c>
      <c r="B46" s="182" t="s">
        <v>83</v>
      </c>
      <c r="C46" s="183"/>
      <c r="D46" s="183"/>
      <c r="E46" s="77"/>
      <c r="F46" s="77"/>
      <c r="G46" s="77"/>
      <c r="H46" s="77"/>
      <c r="I46" s="77"/>
      <c r="J46" s="77"/>
      <c r="K46" s="77"/>
      <c r="L46" s="73"/>
      <c r="M46" s="73"/>
      <c r="N46" s="73"/>
      <c r="O46" s="73"/>
      <c r="P46" s="73" t="s">
        <v>68</v>
      </c>
      <c r="Q46" s="73"/>
      <c r="R46" s="78">
        <f t="shared" si="25"/>
        <v>32</v>
      </c>
      <c r="S46" s="74"/>
      <c r="T46" s="74"/>
      <c r="U46" s="78">
        <f t="shared" si="27"/>
        <v>1</v>
      </c>
      <c r="V46" s="74">
        <v>31</v>
      </c>
      <c r="W46" s="74">
        <v>31</v>
      </c>
      <c r="X46" s="74">
        <v>0</v>
      </c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>
        <v>32</v>
      </c>
      <c r="AN46" s="74">
        <v>1</v>
      </c>
      <c r="AO46" s="74"/>
      <c r="AP46" s="74"/>
    </row>
    <row r="47" spans="1:42" s="7" customFormat="1" ht="63.75" customHeight="1">
      <c r="A47" s="104" t="s">
        <v>131</v>
      </c>
      <c r="B47" s="186" t="s">
        <v>86</v>
      </c>
      <c r="C47" s="187"/>
      <c r="D47" s="187"/>
      <c r="E47" s="105"/>
      <c r="F47" s="105"/>
      <c r="G47" s="105"/>
      <c r="H47" s="105"/>
      <c r="I47" s="105"/>
      <c r="J47" s="105"/>
      <c r="K47" s="105"/>
      <c r="L47" s="106"/>
      <c r="M47" s="106"/>
      <c r="N47" s="106"/>
      <c r="O47" s="106"/>
      <c r="P47" s="106"/>
      <c r="Q47" s="106"/>
      <c r="R47" s="107">
        <f t="shared" si="25"/>
        <v>180</v>
      </c>
      <c r="S47" s="108">
        <f>SUM(S49:S50)</f>
        <v>0</v>
      </c>
      <c r="T47" s="108" t="s">
        <v>70</v>
      </c>
      <c r="U47" s="108">
        <f t="shared" ref="U47:V47" si="29">SUM(U49:U50)</f>
        <v>3</v>
      </c>
      <c r="V47" s="108">
        <f t="shared" si="29"/>
        <v>177</v>
      </c>
      <c r="W47" s="108">
        <f>SUM(W49:W50)</f>
        <v>143</v>
      </c>
      <c r="X47" s="108">
        <f>SUM(X49:X50)</f>
        <v>34</v>
      </c>
      <c r="Y47" s="108"/>
      <c r="Z47" s="108"/>
      <c r="AA47" s="108">
        <f>SUM(AA49:AA50)</f>
        <v>0</v>
      </c>
      <c r="AB47" s="108">
        <f t="shared" ref="AB47:AP47" si="30">SUM(AB49:AB50)</f>
        <v>0</v>
      </c>
      <c r="AC47" s="108">
        <f t="shared" si="30"/>
        <v>0</v>
      </c>
      <c r="AD47" s="108">
        <f t="shared" si="30"/>
        <v>0</v>
      </c>
      <c r="AE47" s="108">
        <f t="shared" si="30"/>
        <v>44</v>
      </c>
      <c r="AF47" s="108">
        <f t="shared" si="30"/>
        <v>0</v>
      </c>
      <c r="AG47" s="108">
        <f t="shared" si="30"/>
        <v>40</v>
      </c>
      <c r="AH47" s="108">
        <f t="shared" si="30"/>
        <v>1</v>
      </c>
      <c r="AI47" s="108">
        <f t="shared" si="30"/>
        <v>60</v>
      </c>
      <c r="AJ47" s="108">
        <f t="shared" si="30"/>
        <v>1</v>
      </c>
      <c r="AK47" s="108">
        <f t="shared" si="30"/>
        <v>36</v>
      </c>
      <c r="AL47" s="108">
        <f t="shared" si="30"/>
        <v>1</v>
      </c>
      <c r="AM47" s="108">
        <f t="shared" si="30"/>
        <v>0</v>
      </c>
      <c r="AN47" s="108">
        <f t="shared" si="30"/>
        <v>0</v>
      </c>
      <c r="AO47" s="108">
        <f t="shared" si="30"/>
        <v>0</v>
      </c>
      <c r="AP47" s="108">
        <f t="shared" si="30"/>
        <v>0</v>
      </c>
    </row>
    <row r="48" spans="1:42" s="3" customFormat="1" ht="25.5">
      <c r="A48" s="12"/>
      <c r="B48" s="184" t="s">
        <v>5</v>
      </c>
      <c r="C48" s="185"/>
      <c r="D48" s="185"/>
      <c r="E48" s="15"/>
      <c r="F48" s="15"/>
      <c r="G48" s="15"/>
      <c r="H48" s="15"/>
      <c r="I48" s="15"/>
      <c r="J48" s="15"/>
      <c r="K48" s="15"/>
      <c r="L48" s="36"/>
      <c r="M48" s="36"/>
      <c r="N48" s="36"/>
      <c r="O48" s="36"/>
      <c r="P48" s="36"/>
      <c r="Q48" s="36"/>
      <c r="R48" s="35">
        <f t="shared" si="25"/>
        <v>0</v>
      </c>
      <c r="S48" s="37"/>
      <c r="T48" s="37"/>
      <c r="U48" s="35">
        <f>SUM(AB48,AD48,AF48,AH48,AJ48,AL48,AN48,AP48)</f>
        <v>0</v>
      </c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</row>
    <row r="49" spans="1:42" s="3" customFormat="1" ht="26.25">
      <c r="A49" s="76" t="s">
        <v>125</v>
      </c>
      <c r="B49" s="180" t="s">
        <v>84</v>
      </c>
      <c r="C49" s="181"/>
      <c r="D49" s="181"/>
      <c r="E49" s="79"/>
      <c r="F49" s="79"/>
      <c r="G49" s="79"/>
      <c r="H49" s="79"/>
      <c r="I49" s="79"/>
      <c r="J49" s="79"/>
      <c r="K49" s="79"/>
      <c r="L49" s="73"/>
      <c r="M49" s="73"/>
      <c r="N49" s="73"/>
      <c r="O49" s="73" t="s">
        <v>68</v>
      </c>
      <c r="P49" s="73"/>
      <c r="Q49" s="73"/>
      <c r="R49" s="78">
        <f t="shared" si="25"/>
        <v>144</v>
      </c>
      <c r="S49" s="74"/>
      <c r="T49" s="74"/>
      <c r="U49" s="78">
        <f>SUM(AB49,AD49,AF49,AH49,AJ49,AL49,AM49,AM49,AN49,AP49)</f>
        <v>2</v>
      </c>
      <c r="V49" s="74">
        <v>142</v>
      </c>
      <c r="W49" s="74">
        <v>108</v>
      </c>
      <c r="X49" s="74">
        <v>34</v>
      </c>
      <c r="Y49" s="74"/>
      <c r="Z49" s="74"/>
      <c r="AA49" s="74"/>
      <c r="AB49" s="74"/>
      <c r="AC49" s="74"/>
      <c r="AD49" s="74"/>
      <c r="AE49" s="74">
        <v>44</v>
      </c>
      <c r="AF49" s="74"/>
      <c r="AG49" s="74">
        <v>40</v>
      </c>
      <c r="AH49" s="74">
        <v>1</v>
      </c>
      <c r="AI49" s="74">
        <v>24</v>
      </c>
      <c r="AJ49" s="74"/>
      <c r="AK49" s="74">
        <v>36</v>
      </c>
      <c r="AL49" s="74">
        <v>1</v>
      </c>
      <c r="AM49" s="74"/>
      <c r="AN49" s="74"/>
      <c r="AO49" s="74"/>
      <c r="AP49" s="74"/>
    </row>
    <row r="50" spans="1:42" s="3" customFormat="1" ht="71.25" customHeight="1">
      <c r="A50" s="76" t="s">
        <v>126</v>
      </c>
      <c r="B50" s="180" t="s">
        <v>85</v>
      </c>
      <c r="C50" s="181"/>
      <c r="D50" s="181"/>
      <c r="E50" s="79"/>
      <c r="F50" s="79"/>
      <c r="G50" s="79"/>
      <c r="H50" s="79"/>
      <c r="I50" s="79"/>
      <c r="J50" s="79"/>
      <c r="K50" s="79"/>
      <c r="L50" s="73"/>
      <c r="M50" s="73"/>
      <c r="N50" s="80" t="s">
        <v>172</v>
      </c>
      <c r="O50" s="73"/>
      <c r="P50" s="73"/>
      <c r="Q50" s="73"/>
      <c r="R50" s="78">
        <f t="shared" si="25"/>
        <v>36</v>
      </c>
      <c r="S50" s="74"/>
      <c r="T50" s="74"/>
      <c r="U50" s="78">
        <f>SUM(AB50,AD50,AF50,AH50,AJ50,AL50,AM50,AM50,AN50,AP50)</f>
        <v>1</v>
      </c>
      <c r="V50" s="74">
        <v>35</v>
      </c>
      <c r="W50" s="74">
        <v>35</v>
      </c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>
        <v>36</v>
      </c>
      <c r="AJ50" s="74">
        <v>1</v>
      </c>
      <c r="AK50" s="74"/>
      <c r="AL50" s="74"/>
      <c r="AM50" s="74"/>
      <c r="AN50" s="74"/>
      <c r="AO50" s="74"/>
      <c r="AP50" s="74"/>
    </row>
    <row r="51" spans="1:42" s="7" customFormat="1" ht="25.5">
      <c r="A51" s="100" t="s">
        <v>25</v>
      </c>
      <c r="B51" s="165" t="s">
        <v>26</v>
      </c>
      <c r="C51" s="166"/>
      <c r="D51" s="166"/>
      <c r="E51" s="101"/>
      <c r="F51" s="101"/>
      <c r="G51" s="101"/>
      <c r="H51" s="101"/>
      <c r="I51" s="101"/>
      <c r="J51" s="101"/>
      <c r="K51" s="101"/>
      <c r="L51" s="102"/>
      <c r="M51" s="102"/>
      <c r="N51" s="102"/>
      <c r="O51" s="102"/>
      <c r="P51" s="102"/>
      <c r="Q51" s="102"/>
      <c r="R51" s="94">
        <f t="shared" si="25"/>
        <v>632</v>
      </c>
      <c r="S51" s="103">
        <f>SUM(S53:S61)</f>
        <v>12</v>
      </c>
      <c r="T51" s="103">
        <v>8</v>
      </c>
      <c r="U51" s="94">
        <f>SUM(AB51,AD51,AF51,AH51,AJ51,AL51,AN51,AP51)</f>
        <v>15</v>
      </c>
      <c r="V51" s="103">
        <f>SUM(V53:V61)</f>
        <v>597</v>
      </c>
      <c r="W51" s="103">
        <f>SUM(W53:W61)</f>
        <v>323</v>
      </c>
      <c r="X51" s="103">
        <f>SUM(X53:X61)</f>
        <v>274</v>
      </c>
      <c r="Y51" s="103"/>
      <c r="Z51" s="103"/>
      <c r="AA51" s="103">
        <f>SUM(AA52:AA61)</f>
        <v>0</v>
      </c>
      <c r="AB51" s="103">
        <f t="shared" ref="AB51:AP51" si="31">SUM(AB52:AB61)</f>
        <v>0</v>
      </c>
      <c r="AC51" s="103">
        <f t="shared" si="31"/>
        <v>0</v>
      </c>
      <c r="AD51" s="103">
        <f t="shared" si="31"/>
        <v>0</v>
      </c>
      <c r="AE51" s="103">
        <f t="shared" si="31"/>
        <v>100</v>
      </c>
      <c r="AF51" s="103">
        <f t="shared" si="31"/>
        <v>0</v>
      </c>
      <c r="AG51" s="103">
        <f t="shared" si="31"/>
        <v>120</v>
      </c>
      <c r="AH51" s="103">
        <f t="shared" si="31"/>
        <v>2</v>
      </c>
      <c r="AI51" s="103">
        <f t="shared" si="31"/>
        <v>101</v>
      </c>
      <c r="AJ51" s="103">
        <f t="shared" si="31"/>
        <v>2</v>
      </c>
      <c r="AK51" s="103">
        <f t="shared" si="31"/>
        <v>125</v>
      </c>
      <c r="AL51" s="103">
        <f t="shared" si="31"/>
        <v>4</v>
      </c>
      <c r="AM51" s="103">
        <f t="shared" si="31"/>
        <v>86</v>
      </c>
      <c r="AN51" s="103">
        <f t="shared" si="31"/>
        <v>4</v>
      </c>
      <c r="AO51" s="103">
        <f t="shared" si="31"/>
        <v>80</v>
      </c>
      <c r="AP51" s="103">
        <f t="shared" si="31"/>
        <v>3</v>
      </c>
    </row>
    <row r="52" spans="1:42" ht="25.5">
      <c r="A52" s="2"/>
      <c r="B52" s="128" t="s">
        <v>5</v>
      </c>
      <c r="C52" s="129"/>
      <c r="D52" s="129"/>
      <c r="E52" s="4"/>
      <c r="F52" s="4"/>
      <c r="G52" s="4"/>
      <c r="H52" s="4"/>
      <c r="I52" s="4"/>
      <c r="J52" s="4"/>
      <c r="K52" s="4"/>
      <c r="L52" s="36"/>
      <c r="M52" s="36"/>
      <c r="N52" s="36"/>
      <c r="O52" s="36"/>
      <c r="P52" s="36"/>
      <c r="Q52" s="36"/>
      <c r="R52" s="35">
        <f t="shared" si="25"/>
        <v>0</v>
      </c>
      <c r="S52" s="37"/>
      <c r="T52" s="37"/>
      <c r="U52" s="35">
        <f>SUM(AB52,AD52,AF52,AH52,AJ52,AL52,AN52,AP52)</f>
        <v>0</v>
      </c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8"/>
      <c r="AM52" s="37"/>
      <c r="AN52" s="37"/>
      <c r="AO52" s="37"/>
      <c r="AP52" s="37"/>
    </row>
    <row r="53" spans="1:42" ht="63.75" customHeight="1">
      <c r="A53" s="71" t="s">
        <v>27</v>
      </c>
      <c r="B53" s="180" t="s">
        <v>176</v>
      </c>
      <c r="C53" s="181"/>
      <c r="D53" s="181"/>
      <c r="E53" s="79"/>
      <c r="F53" s="79"/>
      <c r="G53" s="79"/>
      <c r="H53" s="79"/>
      <c r="I53" s="79"/>
      <c r="J53" s="79"/>
      <c r="K53" s="79"/>
      <c r="L53" s="73"/>
      <c r="M53" s="73" t="s">
        <v>69</v>
      </c>
      <c r="N53" s="73"/>
      <c r="O53" s="81"/>
      <c r="P53" s="73"/>
      <c r="Q53" s="73"/>
      <c r="R53" s="78">
        <f t="shared" si="25"/>
        <v>74</v>
      </c>
      <c r="S53" s="74">
        <v>6</v>
      </c>
      <c r="T53" s="74">
        <v>4</v>
      </c>
      <c r="U53" s="78">
        <f>SUM(AB53,AD53,AF53,AH53,AJ53,AL53,AN53,AP53)</f>
        <v>1</v>
      </c>
      <c r="V53" s="74">
        <v>63</v>
      </c>
      <c r="W53" s="74">
        <v>33</v>
      </c>
      <c r="X53" s="74">
        <v>30</v>
      </c>
      <c r="Y53" s="74"/>
      <c r="Z53" s="74"/>
      <c r="AA53" s="74"/>
      <c r="AB53" s="74"/>
      <c r="AC53" s="74"/>
      <c r="AD53" s="74"/>
      <c r="AE53" s="74">
        <v>32</v>
      </c>
      <c r="AF53" s="74"/>
      <c r="AG53" s="74">
        <v>32</v>
      </c>
      <c r="AH53" s="74">
        <v>1</v>
      </c>
      <c r="AI53" s="74"/>
      <c r="AJ53" s="74"/>
      <c r="AK53" s="74"/>
      <c r="AL53" s="82"/>
      <c r="AM53" s="74"/>
      <c r="AN53" s="74"/>
      <c r="AO53" s="74"/>
      <c r="AP53" s="74"/>
    </row>
    <row r="54" spans="1:42" ht="57" customHeight="1">
      <c r="A54" s="71" t="s">
        <v>28</v>
      </c>
      <c r="B54" s="180" t="s">
        <v>87</v>
      </c>
      <c r="C54" s="181"/>
      <c r="D54" s="181"/>
      <c r="E54" s="79"/>
      <c r="F54" s="79"/>
      <c r="G54" s="79"/>
      <c r="H54" s="79"/>
      <c r="I54" s="79"/>
      <c r="J54" s="79"/>
      <c r="K54" s="79"/>
      <c r="L54" s="73"/>
      <c r="M54" s="73"/>
      <c r="N54" s="83" t="s">
        <v>175</v>
      </c>
      <c r="O54" s="73"/>
      <c r="P54" s="73"/>
      <c r="Q54" s="73"/>
      <c r="R54" s="78">
        <f t="shared" si="25"/>
        <v>96</v>
      </c>
      <c r="S54" s="74"/>
      <c r="T54" s="74"/>
      <c r="U54" s="78">
        <f t="shared" ref="U54:U61" si="32">SUM(AB54,AD54,AF54,AH54,AJ54,AL54,AN54,AP54)</f>
        <v>2</v>
      </c>
      <c r="V54" s="74">
        <v>94</v>
      </c>
      <c r="W54" s="74">
        <v>62</v>
      </c>
      <c r="X54" s="74">
        <v>32</v>
      </c>
      <c r="Y54" s="74"/>
      <c r="Z54" s="74"/>
      <c r="AA54" s="74"/>
      <c r="AB54" s="74"/>
      <c r="AC54" s="74"/>
      <c r="AD54" s="74"/>
      <c r="AE54" s="74">
        <v>34</v>
      </c>
      <c r="AF54" s="74"/>
      <c r="AG54" s="74">
        <v>44</v>
      </c>
      <c r="AH54" s="74">
        <v>1</v>
      </c>
      <c r="AI54" s="74">
        <v>18</v>
      </c>
      <c r="AJ54" s="74">
        <v>1</v>
      </c>
      <c r="AK54" s="74"/>
      <c r="AL54" s="74"/>
      <c r="AM54" s="74"/>
      <c r="AN54" s="74"/>
      <c r="AO54" s="74"/>
      <c r="AP54" s="74"/>
    </row>
    <row r="55" spans="1:42" ht="58.5" customHeight="1">
      <c r="A55" s="71" t="s">
        <v>29</v>
      </c>
      <c r="B55" s="180" t="s">
        <v>177</v>
      </c>
      <c r="C55" s="181"/>
      <c r="D55" s="181"/>
      <c r="E55" s="79"/>
      <c r="F55" s="79"/>
      <c r="G55" s="79"/>
      <c r="H55" s="79"/>
      <c r="I55" s="79"/>
      <c r="J55" s="79"/>
      <c r="K55" s="79"/>
      <c r="L55" s="73"/>
      <c r="M55" s="73"/>
      <c r="N55" s="73"/>
      <c r="O55" s="73" t="s">
        <v>68</v>
      </c>
      <c r="P55" s="73"/>
      <c r="Q55" s="73"/>
      <c r="R55" s="78">
        <f t="shared" si="25"/>
        <v>63</v>
      </c>
      <c r="S55" s="74"/>
      <c r="T55" s="74"/>
      <c r="U55" s="78">
        <f t="shared" si="32"/>
        <v>1</v>
      </c>
      <c r="V55" s="74">
        <v>62</v>
      </c>
      <c r="W55" s="74">
        <v>38</v>
      </c>
      <c r="X55" s="74">
        <v>24</v>
      </c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>
        <v>32</v>
      </c>
      <c r="AJ55" s="74"/>
      <c r="AK55" s="74">
        <v>31</v>
      </c>
      <c r="AL55" s="74">
        <v>1</v>
      </c>
      <c r="AM55" s="74"/>
      <c r="AN55" s="74"/>
      <c r="AO55" s="74"/>
      <c r="AP55" s="74"/>
    </row>
    <row r="56" spans="1:42" ht="32.25" customHeight="1">
      <c r="A56" s="71" t="s">
        <v>30</v>
      </c>
      <c r="B56" s="180" t="s">
        <v>88</v>
      </c>
      <c r="C56" s="181"/>
      <c r="D56" s="181"/>
      <c r="E56" s="79"/>
      <c r="F56" s="79"/>
      <c r="G56" s="79"/>
      <c r="H56" s="79"/>
      <c r="I56" s="79"/>
      <c r="J56" s="79"/>
      <c r="K56" s="79"/>
      <c r="L56" s="73"/>
      <c r="M56" s="73"/>
      <c r="N56" s="73"/>
      <c r="O56" s="73"/>
      <c r="P56" s="73"/>
      <c r="Q56" s="73" t="s">
        <v>69</v>
      </c>
      <c r="R56" s="78">
        <f t="shared" si="25"/>
        <v>74</v>
      </c>
      <c r="S56" s="74">
        <v>6</v>
      </c>
      <c r="T56" s="74">
        <v>4</v>
      </c>
      <c r="U56" s="78">
        <f t="shared" si="32"/>
        <v>1</v>
      </c>
      <c r="V56" s="74">
        <v>63</v>
      </c>
      <c r="W56" s="74">
        <v>31</v>
      </c>
      <c r="X56" s="74">
        <v>32</v>
      </c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82"/>
      <c r="AM56" s="74">
        <v>32</v>
      </c>
      <c r="AN56" s="74"/>
      <c r="AO56" s="74">
        <v>32</v>
      </c>
      <c r="AP56" s="74">
        <v>1</v>
      </c>
    </row>
    <row r="57" spans="1:42" ht="58.5" customHeight="1">
      <c r="A57" s="71" t="s">
        <v>31</v>
      </c>
      <c r="B57" s="180" t="s">
        <v>178</v>
      </c>
      <c r="C57" s="181"/>
      <c r="D57" s="181"/>
      <c r="E57" s="79"/>
      <c r="F57" s="79"/>
      <c r="G57" s="79"/>
      <c r="H57" s="79"/>
      <c r="I57" s="79"/>
      <c r="J57" s="79"/>
      <c r="K57" s="79"/>
      <c r="L57" s="73"/>
      <c r="M57" s="73"/>
      <c r="N57" s="81" t="s">
        <v>70</v>
      </c>
      <c r="O57" s="73"/>
      <c r="P57" s="73"/>
      <c r="Q57" s="120" t="s">
        <v>172</v>
      </c>
      <c r="R57" s="78">
        <f t="shared" si="25"/>
        <v>98</v>
      </c>
      <c r="S57" s="74"/>
      <c r="T57" s="74"/>
      <c r="U57" s="78">
        <f t="shared" si="32"/>
        <v>7</v>
      </c>
      <c r="V57" s="74">
        <v>91</v>
      </c>
      <c r="W57" s="74">
        <v>51</v>
      </c>
      <c r="X57" s="74">
        <v>40</v>
      </c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>
        <v>60</v>
      </c>
      <c r="AL57" s="74">
        <v>3</v>
      </c>
      <c r="AM57" s="74">
        <v>22</v>
      </c>
      <c r="AN57" s="74">
        <v>3</v>
      </c>
      <c r="AO57" s="74">
        <v>16</v>
      </c>
      <c r="AP57" s="74">
        <v>1</v>
      </c>
    </row>
    <row r="58" spans="1:42" ht="52.5" customHeight="1">
      <c r="A58" s="71" t="s">
        <v>32</v>
      </c>
      <c r="B58" s="180" t="s">
        <v>89</v>
      </c>
      <c r="C58" s="181"/>
      <c r="D58" s="181"/>
      <c r="E58" s="79"/>
      <c r="F58" s="79"/>
      <c r="G58" s="79"/>
      <c r="H58" s="79"/>
      <c r="I58" s="79"/>
      <c r="J58" s="79"/>
      <c r="K58" s="79"/>
      <c r="L58" s="73"/>
      <c r="M58" s="73"/>
      <c r="N58" s="84"/>
      <c r="O58" s="73"/>
      <c r="P58" s="73"/>
      <c r="Q58" s="121"/>
      <c r="R58" s="78">
        <f t="shared" si="25"/>
        <v>32</v>
      </c>
      <c r="S58" s="74"/>
      <c r="T58" s="74"/>
      <c r="U58" s="78">
        <f t="shared" si="32"/>
        <v>1</v>
      </c>
      <c r="V58" s="74">
        <v>31</v>
      </c>
      <c r="W58" s="74">
        <v>28</v>
      </c>
      <c r="X58" s="74">
        <v>3</v>
      </c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82"/>
      <c r="AM58" s="74"/>
      <c r="AN58" s="74"/>
      <c r="AO58" s="74">
        <v>32</v>
      </c>
      <c r="AP58" s="74">
        <v>1</v>
      </c>
    </row>
    <row r="59" spans="1:42" ht="58.5" customHeight="1">
      <c r="A59" s="71" t="s">
        <v>33</v>
      </c>
      <c r="B59" s="180" t="s">
        <v>90</v>
      </c>
      <c r="C59" s="181"/>
      <c r="D59" s="181"/>
      <c r="E59" s="79"/>
      <c r="F59" s="79"/>
      <c r="G59" s="79"/>
      <c r="H59" s="79"/>
      <c r="I59" s="79"/>
      <c r="J59" s="79"/>
      <c r="K59" s="79"/>
      <c r="L59" s="73"/>
      <c r="M59" s="73"/>
      <c r="N59" s="73" t="s">
        <v>68</v>
      </c>
      <c r="O59" s="73"/>
      <c r="P59" s="73"/>
      <c r="Q59" s="73"/>
      <c r="R59" s="78">
        <f t="shared" si="25"/>
        <v>95</v>
      </c>
      <c r="S59" s="74"/>
      <c r="T59" s="74"/>
      <c r="U59" s="78">
        <f t="shared" si="32"/>
        <v>1</v>
      </c>
      <c r="V59" s="74">
        <v>94</v>
      </c>
      <c r="W59" s="74">
        <v>24</v>
      </c>
      <c r="X59" s="74">
        <v>70</v>
      </c>
      <c r="Y59" s="74"/>
      <c r="Z59" s="74"/>
      <c r="AA59" s="74"/>
      <c r="AB59" s="74"/>
      <c r="AC59" s="74"/>
      <c r="AD59" s="74"/>
      <c r="AE59" s="74">
        <v>34</v>
      </c>
      <c r="AF59" s="74"/>
      <c r="AG59" s="74">
        <v>44</v>
      </c>
      <c r="AH59" s="74"/>
      <c r="AI59" s="74">
        <v>17</v>
      </c>
      <c r="AJ59" s="74">
        <v>1</v>
      </c>
      <c r="AK59" s="74"/>
      <c r="AL59" s="82"/>
      <c r="AM59" s="74"/>
      <c r="AN59" s="74"/>
      <c r="AO59" s="74"/>
      <c r="AP59" s="74"/>
    </row>
    <row r="60" spans="1:42" ht="26.25">
      <c r="A60" s="71" t="s">
        <v>128</v>
      </c>
      <c r="B60" s="180" t="s">
        <v>91</v>
      </c>
      <c r="C60" s="181"/>
      <c r="D60" s="181"/>
      <c r="E60" s="79"/>
      <c r="F60" s="79"/>
      <c r="G60" s="79"/>
      <c r="H60" s="79"/>
      <c r="I60" s="79"/>
      <c r="J60" s="79"/>
      <c r="K60" s="79"/>
      <c r="L60" s="73"/>
      <c r="M60" s="73"/>
      <c r="N60" s="73"/>
      <c r="O60" s="73"/>
      <c r="P60" s="73" t="s">
        <v>68</v>
      </c>
      <c r="Q60" s="73"/>
      <c r="R60" s="78">
        <f t="shared" si="25"/>
        <v>32</v>
      </c>
      <c r="S60" s="74"/>
      <c r="T60" s="74"/>
      <c r="U60" s="78">
        <f t="shared" si="32"/>
        <v>1</v>
      </c>
      <c r="V60" s="74">
        <v>31</v>
      </c>
      <c r="W60" s="74">
        <v>23</v>
      </c>
      <c r="X60" s="74">
        <v>8</v>
      </c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82"/>
      <c r="AM60" s="74">
        <v>32</v>
      </c>
      <c r="AN60" s="74">
        <v>1</v>
      </c>
      <c r="AO60" s="74"/>
      <c r="AP60" s="74"/>
    </row>
    <row r="61" spans="1:42" ht="26.25">
      <c r="A61" s="71" t="s">
        <v>129</v>
      </c>
      <c r="B61" s="180" t="s">
        <v>34</v>
      </c>
      <c r="C61" s="181"/>
      <c r="D61" s="181"/>
      <c r="E61" s="79"/>
      <c r="F61" s="79"/>
      <c r="G61" s="79"/>
      <c r="H61" s="79"/>
      <c r="I61" s="79"/>
      <c r="J61" s="79"/>
      <c r="K61" s="79"/>
      <c r="L61" s="73"/>
      <c r="M61" s="73"/>
      <c r="N61" s="73"/>
      <c r="O61" s="73" t="s">
        <v>68</v>
      </c>
      <c r="P61" s="73"/>
      <c r="Q61" s="73"/>
      <c r="R61" s="78">
        <f t="shared" si="25"/>
        <v>68</v>
      </c>
      <c r="S61" s="74"/>
      <c r="T61" s="74"/>
      <c r="U61" s="78">
        <f t="shared" si="32"/>
        <v>0</v>
      </c>
      <c r="V61" s="74">
        <f t="shared" ref="V61" si="33">SUM(W61:X61)</f>
        <v>68</v>
      </c>
      <c r="W61" s="74">
        <v>33</v>
      </c>
      <c r="X61" s="74">
        <v>35</v>
      </c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>
        <v>34</v>
      </c>
      <c r="AJ61" s="74"/>
      <c r="AK61" s="74">
        <v>34</v>
      </c>
      <c r="AL61" s="74"/>
      <c r="AM61" s="74"/>
      <c r="AN61" s="74"/>
      <c r="AO61" s="74"/>
      <c r="AP61" s="74"/>
    </row>
    <row r="62" spans="1:42" s="8" customFormat="1" ht="25.5">
      <c r="A62" s="91" t="s">
        <v>130</v>
      </c>
      <c r="B62" s="165" t="s">
        <v>35</v>
      </c>
      <c r="C62" s="166"/>
      <c r="D62" s="166"/>
      <c r="E62" s="101"/>
      <c r="F62" s="101"/>
      <c r="G62" s="101"/>
      <c r="H62" s="101"/>
      <c r="I62" s="101"/>
      <c r="J62" s="101"/>
      <c r="K62" s="101"/>
      <c r="L62" s="102"/>
      <c r="M62" s="102"/>
      <c r="N62" s="102"/>
      <c r="O62" s="102"/>
      <c r="P62" s="102"/>
      <c r="Q62" s="102"/>
      <c r="R62" s="109">
        <f>SUM(R64,R70,R76,R82,R88,R94,R98)</f>
        <v>2822</v>
      </c>
      <c r="S62" s="103">
        <f>SUM(S64,S70,S76,S82,S88,S94,S98)</f>
        <v>122</v>
      </c>
      <c r="T62" s="103">
        <f>SUM(T64,T70,T76,T82,T88,T94,T98)</f>
        <v>28</v>
      </c>
      <c r="U62" s="94">
        <f>SUM(AB62,AD62,AF62,AH62,AJ62,AL62,AN62,AP62)</f>
        <v>43</v>
      </c>
      <c r="V62" s="103">
        <f>SUM(V64,V70,V76,V82,V88,V94,V98)</f>
        <v>2629</v>
      </c>
      <c r="W62" s="103">
        <f>SUM(W64,W70,W76,W82,W88,W94,W98)</f>
        <v>717</v>
      </c>
      <c r="X62" s="103">
        <f>SUM(X64,X70,X76,X82,X88,X94,X98)</f>
        <v>684</v>
      </c>
      <c r="Y62" s="103"/>
      <c r="Z62" s="103">
        <f>SUM(Z64,Z70,Z82,Z88,Z76,Z94,Z98)</f>
        <v>1188</v>
      </c>
      <c r="AA62" s="103">
        <f>SUM(AA64,AA70,AA76,AA82,AA88,AA94,AA98)</f>
        <v>0</v>
      </c>
      <c r="AB62" s="103">
        <f t="shared" ref="AB62:AP62" si="34">SUM(AB64,AB70,AB76,AB82,AB88,AB94,AB98)</f>
        <v>0</v>
      </c>
      <c r="AC62" s="103">
        <f t="shared" si="34"/>
        <v>0</v>
      </c>
      <c r="AD62" s="103">
        <f t="shared" si="34"/>
        <v>0</v>
      </c>
      <c r="AE62" s="103">
        <f t="shared" si="34"/>
        <v>280</v>
      </c>
      <c r="AF62" s="103">
        <f t="shared" si="34"/>
        <v>2</v>
      </c>
      <c r="AG62" s="103">
        <f t="shared" si="34"/>
        <v>600</v>
      </c>
      <c r="AH62" s="103">
        <f t="shared" si="34"/>
        <v>4</v>
      </c>
      <c r="AI62" s="103">
        <f t="shared" si="34"/>
        <v>367</v>
      </c>
      <c r="AJ62" s="103">
        <f t="shared" si="34"/>
        <v>6</v>
      </c>
      <c r="AK62" s="103">
        <f t="shared" si="34"/>
        <v>631</v>
      </c>
      <c r="AL62" s="103">
        <f t="shared" si="34"/>
        <v>17</v>
      </c>
      <c r="AM62" s="103">
        <f t="shared" si="34"/>
        <v>446</v>
      </c>
      <c r="AN62" s="103">
        <f t="shared" si="34"/>
        <v>13</v>
      </c>
      <c r="AO62" s="103">
        <f t="shared" si="34"/>
        <v>348</v>
      </c>
      <c r="AP62" s="103">
        <f t="shared" si="34"/>
        <v>1</v>
      </c>
    </row>
    <row r="63" spans="1:42" ht="25.5">
      <c r="A63" s="2"/>
      <c r="B63" s="128" t="s">
        <v>5</v>
      </c>
      <c r="C63" s="129"/>
      <c r="D63" s="129"/>
      <c r="E63" s="4"/>
      <c r="F63" s="4"/>
      <c r="G63" s="4"/>
      <c r="H63" s="4"/>
      <c r="I63" s="4"/>
      <c r="J63" s="4"/>
      <c r="K63" s="4"/>
      <c r="L63" s="36"/>
      <c r="M63" s="36"/>
      <c r="N63" s="36"/>
      <c r="O63" s="36"/>
      <c r="P63" s="36"/>
      <c r="Q63" s="36"/>
      <c r="R63" s="35">
        <f t="shared" si="25"/>
        <v>122</v>
      </c>
      <c r="S63" s="37">
        <f>S62</f>
        <v>122</v>
      </c>
      <c r="T63" s="37"/>
      <c r="U63" s="35">
        <f>SUM(AB63,AD63,AF63,AH63,AJ63,AL63,AN63,AP63)</f>
        <v>0</v>
      </c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8"/>
      <c r="AM63" s="37"/>
      <c r="AN63" s="37"/>
      <c r="AO63" s="37"/>
      <c r="AP63" s="37"/>
    </row>
    <row r="64" spans="1:42" s="66" customFormat="1" ht="144" customHeight="1">
      <c r="A64" s="60" t="s">
        <v>36</v>
      </c>
      <c r="B64" s="176" t="s">
        <v>92</v>
      </c>
      <c r="C64" s="177"/>
      <c r="D64" s="177"/>
      <c r="E64" s="61"/>
      <c r="F64" s="61"/>
      <c r="G64" s="61"/>
      <c r="H64" s="61"/>
      <c r="I64" s="61"/>
      <c r="J64" s="61"/>
      <c r="K64" s="61"/>
      <c r="L64" s="62"/>
      <c r="M64" s="62"/>
      <c r="N64" s="62"/>
      <c r="O64" s="62"/>
      <c r="P64" s="62"/>
      <c r="Q64" s="62"/>
      <c r="R64" s="63">
        <f>SUM(R65:R69)</f>
        <v>383</v>
      </c>
      <c r="S64" s="64">
        <f>SUM(S65:S69)</f>
        <v>18</v>
      </c>
      <c r="T64" s="64">
        <f>SUM(T65:T67)</f>
        <v>0</v>
      </c>
      <c r="U64" s="65">
        <f>SUM(AB64,AD64,AF64,AH64,AJ64,AL64,AN64,AP64)</f>
        <v>2</v>
      </c>
      <c r="V64" s="64">
        <f>SUM(V66:V69)</f>
        <v>363</v>
      </c>
      <c r="W64" s="64">
        <f>SUM(W66:W69)</f>
        <v>89</v>
      </c>
      <c r="X64" s="64">
        <f>SUM(X66:X69)</f>
        <v>94</v>
      </c>
      <c r="Y64" s="64"/>
      <c r="Z64" s="64">
        <f>SUM(Z66:Z69)</f>
        <v>180</v>
      </c>
      <c r="AA64" s="64">
        <f>SUM(AA66:AA69)</f>
        <v>0</v>
      </c>
      <c r="AB64" s="64">
        <f t="shared" ref="AB64:AP64" si="35">SUM(AB66:AB69)</f>
        <v>0</v>
      </c>
      <c r="AC64" s="64">
        <f t="shared" si="35"/>
        <v>0</v>
      </c>
      <c r="AD64" s="64">
        <f t="shared" si="35"/>
        <v>0</v>
      </c>
      <c r="AE64" s="64">
        <f t="shared" si="35"/>
        <v>0</v>
      </c>
      <c r="AF64" s="64">
        <f t="shared" si="35"/>
        <v>0</v>
      </c>
      <c r="AG64" s="64">
        <f t="shared" si="35"/>
        <v>365</v>
      </c>
      <c r="AH64" s="64">
        <f t="shared" si="35"/>
        <v>2</v>
      </c>
      <c r="AI64" s="64">
        <f t="shared" si="35"/>
        <v>0</v>
      </c>
      <c r="AJ64" s="64">
        <f t="shared" si="35"/>
        <v>0</v>
      </c>
      <c r="AK64" s="64">
        <f t="shared" si="35"/>
        <v>0</v>
      </c>
      <c r="AL64" s="64">
        <f t="shared" si="35"/>
        <v>0</v>
      </c>
      <c r="AM64" s="64">
        <f t="shared" si="35"/>
        <v>0</v>
      </c>
      <c r="AN64" s="64">
        <f t="shared" si="35"/>
        <v>0</v>
      </c>
      <c r="AO64" s="64">
        <f t="shared" si="35"/>
        <v>0</v>
      </c>
      <c r="AP64" s="64">
        <f t="shared" si="35"/>
        <v>0</v>
      </c>
    </row>
    <row r="65" spans="1:42" ht="25.5">
      <c r="A65" s="16"/>
      <c r="B65" s="178" t="s">
        <v>37</v>
      </c>
      <c r="C65" s="179"/>
      <c r="D65" s="179"/>
      <c r="E65" s="14"/>
      <c r="F65" s="14"/>
      <c r="G65" s="14"/>
      <c r="H65" s="14"/>
      <c r="I65" s="14"/>
      <c r="J65" s="14"/>
      <c r="K65" s="14"/>
      <c r="L65" s="36"/>
      <c r="M65" s="36" t="s">
        <v>69</v>
      </c>
      <c r="N65" s="36"/>
      <c r="O65" s="36"/>
      <c r="P65" s="36"/>
      <c r="Q65" s="36"/>
      <c r="R65" s="35">
        <f t="shared" si="25"/>
        <v>18</v>
      </c>
      <c r="S65" s="37">
        <v>18</v>
      </c>
      <c r="T65" s="37" t="s">
        <v>70</v>
      </c>
      <c r="U65" s="35">
        <f t="shared" ref="U65:U69" si="36">SUM(AB65,AD65,AF65,AH65,AJ65,AL65,AN65,AP65)</f>
        <v>0</v>
      </c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8"/>
      <c r="AM65" s="37"/>
      <c r="AN65" s="37"/>
      <c r="AO65" s="37"/>
      <c r="AP65" s="37"/>
    </row>
    <row r="66" spans="1:42" ht="117" customHeight="1">
      <c r="A66" s="76" t="s">
        <v>38</v>
      </c>
      <c r="B66" s="182" t="s">
        <v>173</v>
      </c>
      <c r="C66" s="183"/>
      <c r="D66" s="183"/>
      <c r="E66" s="77"/>
      <c r="F66" s="77"/>
      <c r="G66" s="77"/>
      <c r="H66" s="77"/>
      <c r="I66" s="77"/>
      <c r="J66" s="77"/>
      <c r="K66" s="77"/>
      <c r="L66" s="73"/>
      <c r="M66" s="85" t="s">
        <v>68</v>
      </c>
      <c r="N66" s="73"/>
      <c r="O66" s="73"/>
      <c r="P66" s="73"/>
      <c r="Q66" s="73"/>
      <c r="R66" s="78">
        <f t="shared" si="25"/>
        <v>62</v>
      </c>
      <c r="S66" s="74"/>
      <c r="T66" s="74"/>
      <c r="U66" s="78">
        <f t="shared" si="36"/>
        <v>1</v>
      </c>
      <c r="V66" s="74">
        <v>61</v>
      </c>
      <c r="W66" s="74">
        <v>27</v>
      </c>
      <c r="X66" s="74">
        <v>34</v>
      </c>
      <c r="Y66" s="74"/>
      <c r="Z66" s="74"/>
      <c r="AA66" s="74" t="s">
        <v>70</v>
      </c>
      <c r="AB66" s="74"/>
      <c r="AC66" s="74"/>
      <c r="AD66" s="74"/>
      <c r="AE66" s="74"/>
      <c r="AF66" s="74"/>
      <c r="AG66" s="74">
        <v>62</v>
      </c>
      <c r="AH66" s="74">
        <v>1</v>
      </c>
      <c r="AI66" s="74"/>
      <c r="AJ66" s="74"/>
      <c r="AK66" s="74"/>
      <c r="AL66" s="82"/>
      <c r="AM66" s="74"/>
      <c r="AN66" s="74"/>
      <c r="AO66" s="74"/>
      <c r="AP66" s="74"/>
    </row>
    <row r="67" spans="1:42" ht="118.5" customHeight="1">
      <c r="A67" s="76" t="s">
        <v>39</v>
      </c>
      <c r="B67" s="182" t="s">
        <v>138</v>
      </c>
      <c r="C67" s="183"/>
      <c r="D67" s="183"/>
      <c r="E67" s="77"/>
      <c r="F67" s="77"/>
      <c r="G67" s="77"/>
      <c r="H67" s="77"/>
      <c r="I67" s="77"/>
      <c r="J67" s="77"/>
      <c r="K67" s="77"/>
      <c r="L67" s="73"/>
      <c r="M67" s="81" t="s">
        <v>68</v>
      </c>
      <c r="N67" s="73"/>
      <c r="O67" s="73"/>
      <c r="P67" s="73"/>
      <c r="Q67" s="73"/>
      <c r="R67" s="78">
        <f t="shared" si="25"/>
        <v>123</v>
      </c>
      <c r="S67" s="74"/>
      <c r="T67" s="74"/>
      <c r="U67" s="78">
        <f t="shared" si="36"/>
        <v>1</v>
      </c>
      <c r="V67" s="74">
        <v>122</v>
      </c>
      <c r="W67" s="74">
        <v>62</v>
      </c>
      <c r="X67" s="74">
        <v>60</v>
      </c>
      <c r="Y67" s="74"/>
      <c r="Z67" s="74"/>
      <c r="AA67" s="74"/>
      <c r="AB67" s="74"/>
      <c r="AC67" s="74"/>
      <c r="AD67" s="74"/>
      <c r="AE67" s="74"/>
      <c r="AF67" s="74"/>
      <c r="AG67" s="74">
        <v>123</v>
      </c>
      <c r="AH67" s="74">
        <v>1</v>
      </c>
      <c r="AI67" s="74"/>
      <c r="AJ67" s="74"/>
      <c r="AK67" s="74"/>
      <c r="AL67" s="82"/>
      <c r="AM67" s="74"/>
      <c r="AN67" s="74"/>
      <c r="AO67" s="74"/>
      <c r="AP67" s="74"/>
    </row>
    <row r="68" spans="1:42" ht="26.25">
      <c r="A68" s="71" t="s">
        <v>40</v>
      </c>
      <c r="B68" s="182" t="s">
        <v>41</v>
      </c>
      <c r="C68" s="183"/>
      <c r="D68" s="183"/>
      <c r="E68" s="77"/>
      <c r="F68" s="77"/>
      <c r="G68" s="77"/>
      <c r="H68" s="77"/>
      <c r="I68" s="77"/>
      <c r="J68" s="77"/>
      <c r="K68" s="77"/>
      <c r="L68" s="73"/>
      <c r="M68" s="73" t="s">
        <v>68</v>
      </c>
      <c r="N68" s="73"/>
      <c r="O68" s="73"/>
      <c r="P68" s="73"/>
      <c r="Q68" s="73"/>
      <c r="R68" s="78">
        <f t="shared" si="25"/>
        <v>72</v>
      </c>
      <c r="S68" s="74"/>
      <c r="T68" s="74"/>
      <c r="U68" s="78">
        <f t="shared" si="36"/>
        <v>0</v>
      </c>
      <c r="V68" s="74">
        <v>72</v>
      </c>
      <c r="W68" s="74">
        <v>0</v>
      </c>
      <c r="X68" s="74">
        <v>0</v>
      </c>
      <c r="Y68" s="74"/>
      <c r="Z68" s="74">
        <f>SUM(AA68,AC68,AE68,AG68,AI68,AK68,AM68,AO68)</f>
        <v>72</v>
      </c>
      <c r="AA68" s="74"/>
      <c r="AB68" s="74"/>
      <c r="AC68" s="74" t="s">
        <v>70</v>
      </c>
      <c r="AD68" s="74"/>
      <c r="AE68" s="74"/>
      <c r="AF68" s="74"/>
      <c r="AG68" s="74">
        <v>72</v>
      </c>
      <c r="AH68" s="74"/>
      <c r="AI68" s="74"/>
      <c r="AJ68" s="74"/>
      <c r="AK68" s="74"/>
      <c r="AL68" s="82"/>
      <c r="AM68" s="74"/>
      <c r="AN68" s="74"/>
      <c r="AO68" s="74"/>
      <c r="AP68" s="74"/>
    </row>
    <row r="69" spans="1:42" ht="26.25">
      <c r="A69" s="86" t="s">
        <v>42</v>
      </c>
      <c r="B69" s="182" t="s">
        <v>43</v>
      </c>
      <c r="C69" s="183"/>
      <c r="D69" s="183"/>
      <c r="E69" s="77"/>
      <c r="F69" s="77"/>
      <c r="G69" s="77"/>
      <c r="H69" s="77"/>
      <c r="I69" s="77"/>
      <c r="J69" s="77"/>
      <c r="K69" s="77"/>
      <c r="L69" s="73"/>
      <c r="M69" s="73" t="s">
        <v>68</v>
      </c>
      <c r="N69" s="73"/>
      <c r="O69" s="73"/>
      <c r="P69" s="73"/>
      <c r="Q69" s="73"/>
      <c r="R69" s="78">
        <f>SUM(S69:V69)</f>
        <v>108</v>
      </c>
      <c r="S69" s="74"/>
      <c r="T69" s="74"/>
      <c r="U69" s="78">
        <f t="shared" si="36"/>
        <v>0</v>
      </c>
      <c r="V69" s="74">
        <v>108</v>
      </c>
      <c r="W69" s="74">
        <v>0</v>
      </c>
      <c r="X69" s="74">
        <v>0</v>
      </c>
      <c r="Y69" s="74"/>
      <c r="Z69" s="74">
        <f>SUM(AA69,AC69,AE69,AG69,AI69,AK69,AM69,AO69)</f>
        <v>108</v>
      </c>
      <c r="AA69" s="74"/>
      <c r="AB69" s="74"/>
      <c r="AC69" s="74"/>
      <c r="AD69" s="74"/>
      <c r="AE69" s="74"/>
      <c r="AF69" s="74"/>
      <c r="AG69" s="74">
        <v>108</v>
      </c>
      <c r="AH69" s="74"/>
      <c r="AI69" s="74"/>
      <c r="AJ69" s="74"/>
      <c r="AK69" s="74"/>
      <c r="AL69" s="82"/>
      <c r="AM69" s="74"/>
      <c r="AN69" s="74"/>
      <c r="AO69" s="74"/>
      <c r="AP69" s="74"/>
    </row>
    <row r="70" spans="1:42" s="66" customFormat="1" ht="222" customHeight="1">
      <c r="A70" s="67" t="s">
        <v>44</v>
      </c>
      <c r="B70" s="195" t="s">
        <v>93</v>
      </c>
      <c r="C70" s="196"/>
      <c r="D70" s="196"/>
      <c r="E70" s="68"/>
      <c r="F70" s="68"/>
      <c r="G70" s="68"/>
      <c r="H70" s="68"/>
      <c r="I70" s="68"/>
      <c r="J70" s="68"/>
      <c r="K70" s="68"/>
      <c r="L70" s="62"/>
      <c r="M70" s="62"/>
      <c r="N70" s="62"/>
      <c r="O70" s="62"/>
      <c r="P70" s="62"/>
      <c r="Q70" s="62"/>
      <c r="R70" s="65">
        <f>SUM(R71:R75)</f>
        <v>499</v>
      </c>
      <c r="S70" s="64">
        <f>SUM(S71:S75)</f>
        <v>18</v>
      </c>
      <c r="T70" s="64">
        <f>SUM(T71:T75)</f>
        <v>8</v>
      </c>
      <c r="U70" s="65">
        <f>SUM(AB70,AD70,AF70,AH70,AJ70,AL70,AN70,AP70)</f>
        <v>3</v>
      </c>
      <c r="V70" s="64">
        <f t="shared" ref="V70:AA70" si="37">SUM(V72:V75)</f>
        <v>470</v>
      </c>
      <c r="W70" s="64">
        <f t="shared" si="37"/>
        <v>126</v>
      </c>
      <c r="X70" s="64">
        <f t="shared" si="37"/>
        <v>108</v>
      </c>
      <c r="Y70" s="64">
        <f t="shared" si="37"/>
        <v>20</v>
      </c>
      <c r="Z70" s="64">
        <f t="shared" si="37"/>
        <v>216</v>
      </c>
      <c r="AA70" s="64">
        <f t="shared" si="37"/>
        <v>0</v>
      </c>
      <c r="AB70" s="64">
        <f t="shared" ref="AB70:AP70" si="38">SUM(AB72:AB75)</f>
        <v>0</v>
      </c>
      <c r="AC70" s="64">
        <f t="shared" si="38"/>
        <v>0</v>
      </c>
      <c r="AD70" s="64">
        <f t="shared" si="38"/>
        <v>0</v>
      </c>
      <c r="AE70" s="64">
        <f t="shared" si="38"/>
        <v>0</v>
      </c>
      <c r="AF70" s="64">
        <f t="shared" si="38"/>
        <v>0</v>
      </c>
      <c r="AG70" s="64">
        <f t="shared" si="38"/>
        <v>235</v>
      </c>
      <c r="AH70" s="64">
        <f t="shared" si="38"/>
        <v>2</v>
      </c>
      <c r="AI70" s="64">
        <f t="shared" si="38"/>
        <v>238</v>
      </c>
      <c r="AJ70" s="64">
        <f t="shared" si="38"/>
        <v>1</v>
      </c>
      <c r="AK70" s="64">
        <f t="shared" si="38"/>
        <v>0</v>
      </c>
      <c r="AL70" s="64">
        <f t="shared" si="38"/>
        <v>0</v>
      </c>
      <c r="AM70" s="64">
        <f t="shared" si="38"/>
        <v>0</v>
      </c>
      <c r="AN70" s="64">
        <f t="shared" si="38"/>
        <v>0</v>
      </c>
      <c r="AO70" s="64">
        <f t="shared" si="38"/>
        <v>0</v>
      </c>
      <c r="AP70" s="64">
        <f t="shared" si="38"/>
        <v>0</v>
      </c>
    </row>
    <row r="71" spans="1:42" ht="25.5">
      <c r="A71" s="17"/>
      <c r="B71" s="197" t="s">
        <v>37</v>
      </c>
      <c r="C71" s="198"/>
      <c r="D71" s="198"/>
      <c r="E71" s="11"/>
      <c r="F71" s="11"/>
      <c r="G71" s="11"/>
      <c r="H71" s="11"/>
      <c r="I71" s="11"/>
      <c r="J71" s="11"/>
      <c r="K71" s="11"/>
      <c r="L71" s="36"/>
      <c r="M71" s="36"/>
      <c r="N71" s="36" t="s">
        <v>69</v>
      </c>
      <c r="O71" s="36"/>
      <c r="P71" s="36"/>
      <c r="Q71" s="36"/>
      <c r="R71" s="35">
        <f t="shared" si="25"/>
        <v>12</v>
      </c>
      <c r="S71" s="37">
        <v>12</v>
      </c>
      <c r="T71" s="37" t="s">
        <v>70</v>
      </c>
      <c r="U71" s="35">
        <f t="shared" ref="U71:U75" si="39">SUM(AB71,AD71,AF71,AH71,AJ71,AL71,AN71,AP71)</f>
        <v>0</v>
      </c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8"/>
      <c r="AM71" s="37"/>
      <c r="AN71" s="37"/>
      <c r="AO71" s="37"/>
      <c r="AP71" s="37"/>
    </row>
    <row r="72" spans="1:42" ht="138.75" customHeight="1">
      <c r="A72" s="87" t="s">
        <v>45</v>
      </c>
      <c r="B72" s="180" t="s">
        <v>166</v>
      </c>
      <c r="C72" s="181"/>
      <c r="D72" s="181"/>
      <c r="E72" s="79"/>
      <c r="F72" s="79"/>
      <c r="G72" s="79"/>
      <c r="H72" s="79"/>
      <c r="I72" s="79"/>
      <c r="J72" s="79"/>
      <c r="K72" s="79"/>
      <c r="L72" s="73"/>
      <c r="M72" s="73" t="s">
        <v>69</v>
      </c>
      <c r="N72" s="73" t="s">
        <v>70</v>
      </c>
      <c r="O72" s="73"/>
      <c r="P72" s="73"/>
      <c r="Q72" s="73"/>
      <c r="R72" s="78">
        <f t="shared" si="25"/>
        <v>54</v>
      </c>
      <c r="S72" s="74">
        <v>3</v>
      </c>
      <c r="T72" s="74">
        <v>4</v>
      </c>
      <c r="U72" s="78">
        <f t="shared" si="39"/>
        <v>1</v>
      </c>
      <c r="V72" s="74">
        <v>46</v>
      </c>
      <c r="W72" s="74">
        <v>34</v>
      </c>
      <c r="X72" s="74">
        <v>12</v>
      </c>
      <c r="Y72" s="74" t="s">
        <v>70</v>
      </c>
      <c r="Z72" s="74"/>
      <c r="AA72" s="74"/>
      <c r="AB72" s="74"/>
      <c r="AC72" s="74"/>
      <c r="AD72" s="74"/>
      <c r="AE72" s="74" t="s">
        <v>70</v>
      </c>
      <c r="AF72" s="74"/>
      <c r="AG72" s="74">
        <v>47</v>
      </c>
      <c r="AH72" s="74">
        <v>1</v>
      </c>
      <c r="AI72" s="74"/>
      <c r="AJ72" s="74"/>
      <c r="AK72" s="74"/>
      <c r="AL72" s="82"/>
      <c r="AM72" s="74"/>
      <c r="AN72" s="74"/>
      <c r="AO72" s="74"/>
      <c r="AP72" s="74"/>
    </row>
    <row r="73" spans="1:42" ht="117" customHeight="1">
      <c r="A73" s="87" t="s">
        <v>46</v>
      </c>
      <c r="B73" s="180" t="s">
        <v>167</v>
      </c>
      <c r="C73" s="181"/>
      <c r="D73" s="181"/>
      <c r="E73" s="79"/>
      <c r="F73" s="79"/>
      <c r="G73" s="79"/>
      <c r="H73" s="79"/>
      <c r="I73" s="79"/>
      <c r="J73" s="79"/>
      <c r="K73" s="79"/>
      <c r="L73" s="73"/>
      <c r="M73" s="73"/>
      <c r="N73" s="73" t="s">
        <v>69</v>
      </c>
      <c r="O73" s="73" t="s">
        <v>70</v>
      </c>
      <c r="P73" s="73"/>
      <c r="Q73" s="73"/>
      <c r="R73" s="78">
        <f t="shared" si="25"/>
        <v>217</v>
      </c>
      <c r="S73" s="74">
        <v>3</v>
      </c>
      <c r="T73" s="74">
        <v>4</v>
      </c>
      <c r="U73" s="78">
        <f t="shared" si="39"/>
        <v>2</v>
      </c>
      <c r="V73" s="74">
        <v>208</v>
      </c>
      <c r="W73" s="74">
        <v>92</v>
      </c>
      <c r="X73" s="74">
        <v>96</v>
      </c>
      <c r="Y73" s="74">
        <v>20</v>
      </c>
      <c r="Z73" s="74"/>
      <c r="AA73" s="74"/>
      <c r="AB73" s="74"/>
      <c r="AC73" s="74"/>
      <c r="AD73" s="74"/>
      <c r="AE73" s="74"/>
      <c r="AF73" s="74"/>
      <c r="AG73" s="74">
        <v>188</v>
      </c>
      <c r="AH73" s="74">
        <v>1</v>
      </c>
      <c r="AI73" s="74">
        <v>22</v>
      </c>
      <c r="AJ73" s="74">
        <v>1</v>
      </c>
      <c r="AK73" s="74"/>
      <c r="AL73" s="82"/>
      <c r="AM73" s="74"/>
      <c r="AN73" s="74"/>
      <c r="AO73" s="74"/>
      <c r="AP73" s="74"/>
    </row>
    <row r="74" spans="1:42" ht="26.25">
      <c r="A74" s="88" t="s">
        <v>47</v>
      </c>
      <c r="B74" s="182" t="s">
        <v>41</v>
      </c>
      <c r="C74" s="183"/>
      <c r="D74" s="183"/>
      <c r="E74" s="77"/>
      <c r="F74" s="77"/>
      <c r="G74" s="77"/>
      <c r="H74" s="77"/>
      <c r="I74" s="77"/>
      <c r="J74" s="77"/>
      <c r="K74" s="77"/>
      <c r="L74" s="73"/>
      <c r="M74" s="73"/>
      <c r="N74" s="73" t="s">
        <v>68</v>
      </c>
      <c r="O74" s="73"/>
      <c r="P74" s="73"/>
      <c r="Q74" s="73"/>
      <c r="R74" s="78">
        <f>SUM(S74:V74)</f>
        <v>72</v>
      </c>
      <c r="S74" s="74"/>
      <c r="T74" s="74"/>
      <c r="U74" s="78">
        <f t="shared" si="39"/>
        <v>0</v>
      </c>
      <c r="V74" s="74">
        <v>72</v>
      </c>
      <c r="W74" s="74">
        <v>0</v>
      </c>
      <c r="X74" s="74">
        <v>0</v>
      </c>
      <c r="Y74" s="74"/>
      <c r="Z74" s="74">
        <f>SUM(AA74,AC74,AE74,AG74,AI74,AK74,AM74,AO74)</f>
        <v>72</v>
      </c>
      <c r="AA74" s="74"/>
      <c r="AB74" s="74"/>
      <c r="AC74" s="74"/>
      <c r="AD74" s="74"/>
      <c r="AE74" s="74"/>
      <c r="AF74" s="74"/>
      <c r="AG74" s="74"/>
      <c r="AH74" s="74"/>
      <c r="AI74" s="74">
        <v>72</v>
      </c>
      <c r="AJ74" s="74"/>
      <c r="AK74" s="74"/>
      <c r="AL74" s="82"/>
      <c r="AM74" s="74"/>
      <c r="AN74" s="74"/>
      <c r="AO74" s="74"/>
      <c r="AP74" s="74"/>
    </row>
    <row r="75" spans="1:42" ht="26.25">
      <c r="A75" s="88" t="s">
        <v>48</v>
      </c>
      <c r="B75" s="193" t="s">
        <v>43</v>
      </c>
      <c r="C75" s="194"/>
      <c r="D75" s="194"/>
      <c r="E75" s="89"/>
      <c r="F75" s="89"/>
      <c r="G75" s="89"/>
      <c r="H75" s="89"/>
      <c r="I75" s="89"/>
      <c r="J75" s="89"/>
      <c r="K75" s="89"/>
      <c r="L75" s="73"/>
      <c r="M75" s="73"/>
      <c r="N75" s="73" t="s">
        <v>68</v>
      </c>
      <c r="O75" s="73"/>
      <c r="P75" s="73"/>
      <c r="Q75" s="73"/>
      <c r="R75" s="78">
        <f>SUM(S75:V75)</f>
        <v>144</v>
      </c>
      <c r="S75" s="74"/>
      <c r="T75" s="74"/>
      <c r="U75" s="78">
        <f t="shared" si="39"/>
        <v>0</v>
      </c>
      <c r="V75" s="74">
        <v>144</v>
      </c>
      <c r="W75" s="74">
        <v>0</v>
      </c>
      <c r="X75" s="74">
        <v>0</v>
      </c>
      <c r="Y75" s="74"/>
      <c r="Z75" s="74">
        <f>SUM(AA75,AC75,AE75,AG75,AI75,AK75,AM75,AO75)</f>
        <v>144</v>
      </c>
      <c r="AA75" s="74"/>
      <c r="AB75" s="74"/>
      <c r="AC75" s="74"/>
      <c r="AD75" s="74"/>
      <c r="AE75" s="74"/>
      <c r="AF75" s="74"/>
      <c r="AG75" s="74"/>
      <c r="AH75" s="74"/>
      <c r="AI75" s="74">
        <v>144</v>
      </c>
      <c r="AJ75" s="74"/>
      <c r="AK75" s="74"/>
      <c r="AL75" s="82"/>
      <c r="AM75" s="74"/>
      <c r="AN75" s="74"/>
      <c r="AO75" s="74"/>
      <c r="AP75" s="74"/>
    </row>
    <row r="76" spans="1:42" s="66" customFormat="1" ht="234.75" customHeight="1">
      <c r="A76" s="67" t="s">
        <v>94</v>
      </c>
      <c r="B76" s="195" t="s">
        <v>136</v>
      </c>
      <c r="C76" s="196"/>
      <c r="D76" s="196"/>
      <c r="E76" s="68"/>
      <c r="F76" s="68"/>
      <c r="G76" s="68"/>
      <c r="H76" s="68"/>
      <c r="I76" s="68"/>
      <c r="J76" s="68"/>
      <c r="K76" s="68"/>
      <c r="L76" s="62"/>
      <c r="M76" s="62"/>
      <c r="N76" s="62"/>
      <c r="O76" s="62"/>
      <c r="P76" s="62"/>
      <c r="Q76" s="62"/>
      <c r="R76" s="65">
        <f>SUM(R77:R81)</f>
        <v>490</v>
      </c>
      <c r="S76" s="64">
        <f>SUM(S77:S81)</f>
        <v>18</v>
      </c>
      <c r="T76" s="64">
        <f>SUM(T77:T81)</f>
        <v>8</v>
      </c>
      <c r="U76" s="65">
        <f>SUM(AB76,AD76,AF76,AH76,AJ76,AL76,AN76,AP76)</f>
        <v>11</v>
      </c>
      <c r="V76" s="64">
        <f>SUM(V78:V81)</f>
        <v>453</v>
      </c>
      <c r="W76" s="64">
        <f>SUM(W78:W81)</f>
        <v>115</v>
      </c>
      <c r="X76" s="64">
        <f>SUM(X78:X81)</f>
        <v>122</v>
      </c>
      <c r="Y76" s="64"/>
      <c r="Z76" s="64">
        <f>SUM(Z78:Z81)</f>
        <v>216</v>
      </c>
      <c r="AA76" s="64">
        <f>SUM(AA78:AA81)</f>
        <v>0</v>
      </c>
      <c r="AB76" s="64">
        <f t="shared" ref="AB76:AP76" si="40">SUM(AB78:AB81)</f>
        <v>0</v>
      </c>
      <c r="AC76" s="64">
        <f t="shared" si="40"/>
        <v>0</v>
      </c>
      <c r="AD76" s="64">
        <f t="shared" si="40"/>
        <v>0</v>
      </c>
      <c r="AE76" s="64">
        <f t="shared" si="40"/>
        <v>0</v>
      </c>
      <c r="AF76" s="64">
        <f t="shared" si="40"/>
        <v>0</v>
      </c>
      <c r="AG76" s="64">
        <f t="shared" si="40"/>
        <v>0</v>
      </c>
      <c r="AH76" s="64">
        <f t="shared" si="40"/>
        <v>0</v>
      </c>
      <c r="AI76" s="64">
        <f t="shared" si="40"/>
        <v>129</v>
      </c>
      <c r="AJ76" s="64">
        <f t="shared" si="40"/>
        <v>5</v>
      </c>
      <c r="AK76" s="64">
        <f t="shared" si="40"/>
        <v>335</v>
      </c>
      <c r="AL76" s="64">
        <f t="shared" si="40"/>
        <v>6</v>
      </c>
      <c r="AM76" s="64">
        <f t="shared" si="40"/>
        <v>0</v>
      </c>
      <c r="AN76" s="64">
        <f t="shared" si="40"/>
        <v>0</v>
      </c>
      <c r="AO76" s="64">
        <f t="shared" si="40"/>
        <v>0</v>
      </c>
      <c r="AP76" s="64">
        <f t="shared" si="40"/>
        <v>0</v>
      </c>
    </row>
    <row r="77" spans="1:42" ht="25.5">
      <c r="A77" s="17"/>
      <c r="B77" s="197" t="s">
        <v>37</v>
      </c>
      <c r="C77" s="198"/>
      <c r="D77" s="198"/>
      <c r="E77" s="11"/>
      <c r="F77" s="11"/>
      <c r="G77" s="11"/>
      <c r="H77" s="11"/>
      <c r="I77" s="11"/>
      <c r="J77" s="11"/>
      <c r="K77" s="11"/>
      <c r="L77" s="36"/>
      <c r="M77" s="36"/>
      <c r="N77" s="36"/>
      <c r="O77" s="36" t="s">
        <v>69</v>
      </c>
      <c r="P77" s="36"/>
      <c r="Q77" s="36"/>
      <c r="R77" s="35">
        <f t="shared" si="25"/>
        <v>12</v>
      </c>
      <c r="S77" s="37">
        <v>12</v>
      </c>
      <c r="T77" s="37" t="s">
        <v>70</v>
      </c>
      <c r="U77" s="35">
        <f t="shared" ref="U77:U80" si="41">SUM(AB77,AD77,AF77,AH77,AJ77,AL77,AN77,AP77)</f>
        <v>0</v>
      </c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8"/>
      <c r="AM77" s="37"/>
      <c r="AN77" s="37"/>
      <c r="AO77" s="37"/>
      <c r="AP77" s="37"/>
    </row>
    <row r="78" spans="1:42" ht="135.75" customHeight="1">
      <c r="A78" s="87" t="s">
        <v>101</v>
      </c>
      <c r="B78" s="180" t="s">
        <v>174</v>
      </c>
      <c r="C78" s="181"/>
      <c r="D78" s="181"/>
      <c r="E78" s="79"/>
      <c r="F78" s="79"/>
      <c r="G78" s="79"/>
      <c r="H78" s="79"/>
      <c r="I78" s="79"/>
      <c r="J78" s="79"/>
      <c r="K78" s="79"/>
      <c r="L78" s="73"/>
      <c r="M78" s="73"/>
      <c r="N78" s="73" t="s">
        <v>69</v>
      </c>
      <c r="O78" s="73"/>
      <c r="P78" s="73"/>
      <c r="Q78" s="73"/>
      <c r="R78" s="78">
        <f t="shared" si="25"/>
        <v>53</v>
      </c>
      <c r="S78" s="74">
        <v>3</v>
      </c>
      <c r="T78" s="74">
        <v>4</v>
      </c>
      <c r="U78" s="78">
        <f t="shared" si="41"/>
        <v>1</v>
      </c>
      <c r="V78" s="74">
        <v>45</v>
      </c>
      <c r="W78" s="74">
        <v>29</v>
      </c>
      <c r="X78" s="74">
        <v>16</v>
      </c>
      <c r="Y78" s="74"/>
      <c r="Z78" s="74"/>
      <c r="AA78" s="74"/>
      <c r="AB78" s="74"/>
      <c r="AC78" s="74"/>
      <c r="AD78" s="74"/>
      <c r="AE78" s="74" t="s">
        <v>70</v>
      </c>
      <c r="AF78" s="74"/>
      <c r="AG78" s="74"/>
      <c r="AH78" s="74"/>
      <c r="AI78" s="74">
        <v>46</v>
      </c>
      <c r="AJ78" s="74">
        <v>1</v>
      </c>
      <c r="AK78" s="74"/>
      <c r="AL78" s="82"/>
      <c r="AM78" s="74"/>
      <c r="AN78" s="74"/>
      <c r="AO78" s="74"/>
      <c r="AP78" s="74"/>
    </row>
    <row r="79" spans="1:42" ht="136.5" customHeight="1">
      <c r="A79" s="87" t="s">
        <v>102</v>
      </c>
      <c r="B79" s="180" t="s">
        <v>95</v>
      </c>
      <c r="C79" s="181"/>
      <c r="D79" s="181"/>
      <c r="E79" s="79"/>
      <c r="F79" s="79"/>
      <c r="G79" s="79"/>
      <c r="H79" s="79"/>
      <c r="I79" s="79"/>
      <c r="J79" s="79"/>
      <c r="K79" s="79"/>
      <c r="L79" s="73"/>
      <c r="M79" s="73"/>
      <c r="N79" s="73"/>
      <c r="O79" s="73" t="s">
        <v>69</v>
      </c>
      <c r="P79" s="73"/>
      <c r="Q79" s="73"/>
      <c r="R79" s="78">
        <f t="shared" si="25"/>
        <v>209</v>
      </c>
      <c r="S79" s="74">
        <v>3</v>
      </c>
      <c r="T79" s="74">
        <v>4</v>
      </c>
      <c r="U79" s="78">
        <f t="shared" si="41"/>
        <v>10</v>
      </c>
      <c r="V79" s="74">
        <v>192</v>
      </c>
      <c r="W79" s="74">
        <v>86</v>
      </c>
      <c r="X79" s="74">
        <v>106</v>
      </c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>
        <v>83</v>
      </c>
      <c r="AJ79" s="74">
        <v>4</v>
      </c>
      <c r="AK79" s="74">
        <v>119</v>
      </c>
      <c r="AL79" s="74">
        <v>6</v>
      </c>
      <c r="AM79" s="74"/>
      <c r="AN79" s="74"/>
      <c r="AO79" s="74"/>
      <c r="AP79" s="74"/>
    </row>
    <row r="80" spans="1:42" ht="26.25">
      <c r="A80" s="88" t="s">
        <v>103</v>
      </c>
      <c r="B80" s="182" t="s">
        <v>41</v>
      </c>
      <c r="C80" s="183"/>
      <c r="D80" s="183"/>
      <c r="E80" s="77"/>
      <c r="F80" s="77"/>
      <c r="G80" s="77"/>
      <c r="H80" s="77"/>
      <c r="I80" s="77"/>
      <c r="J80" s="77"/>
      <c r="K80" s="77"/>
      <c r="L80" s="73"/>
      <c r="M80" s="73"/>
      <c r="N80" s="73"/>
      <c r="O80" s="73" t="s">
        <v>68</v>
      </c>
      <c r="P80" s="73"/>
      <c r="Q80" s="73"/>
      <c r="R80" s="78">
        <f>SUM(S80:V80)</f>
        <v>72</v>
      </c>
      <c r="S80" s="74"/>
      <c r="T80" s="74"/>
      <c r="U80" s="78">
        <f t="shared" si="41"/>
        <v>0</v>
      </c>
      <c r="V80" s="74">
        <v>72</v>
      </c>
      <c r="W80" s="74">
        <v>0</v>
      </c>
      <c r="X80" s="74">
        <v>0</v>
      </c>
      <c r="Y80" s="74"/>
      <c r="Z80" s="74">
        <f>SUM(AA80,AC80,AE80,AG80,AI80,AK80,AM80,AO80)</f>
        <v>72</v>
      </c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>
        <v>72</v>
      </c>
      <c r="AL80" s="82"/>
      <c r="AM80" s="74"/>
      <c r="AN80" s="74"/>
      <c r="AO80" s="74"/>
      <c r="AP80" s="74"/>
    </row>
    <row r="81" spans="1:42" ht="26.25">
      <c r="A81" s="88" t="s">
        <v>104</v>
      </c>
      <c r="B81" s="193" t="s">
        <v>43</v>
      </c>
      <c r="C81" s="194"/>
      <c r="D81" s="194"/>
      <c r="E81" s="89"/>
      <c r="F81" s="89"/>
      <c r="G81" s="89"/>
      <c r="H81" s="89"/>
      <c r="I81" s="89"/>
      <c r="J81" s="89"/>
      <c r="K81" s="89"/>
      <c r="L81" s="73"/>
      <c r="M81" s="73"/>
      <c r="N81" s="73"/>
      <c r="O81" s="73" t="s">
        <v>68</v>
      </c>
      <c r="P81" s="73"/>
      <c r="Q81" s="73"/>
      <c r="R81" s="78">
        <f>SUM(S81:V81)</f>
        <v>144</v>
      </c>
      <c r="S81" s="74"/>
      <c r="T81" s="74"/>
      <c r="U81" s="78">
        <f>SUM(AB81,AD81,AF81,AH81,AJ81,AL81,AN81,AP81)</f>
        <v>0</v>
      </c>
      <c r="V81" s="74">
        <v>144</v>
      </c>
      <c r="W81" s="74">
        <v>0</v>
      </c>
      <c r="X81" s="74">
        <v>0</v>
      </c>
      <c r="Y81" s="74"/>
      <c r="Z81" s="74">
        <f>SUM(AA81,AC81,AE81,AG81,AI81,AK81,AM81,AO81)</f>
        <v>144</v>
      </c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>
        <v>144</v>
      </c>
      <c r="AL81" s="82"/>
      <c r="AM81" s="74"/>
      <c r="AN81" s="74"/>
      <c r="AO81" s="74"/>
      <c r="AP81" s="74"/>
    </row>
    <row r="82" spans="1:42" s="66" customFormat="1" ht="215.25" customHeight="1">
      <c r="A82" s="67" t="s">
        <v>96</v>
      </c>
      <c r="B82" s="195" t="s">
        <v>168</v>
      </c>
      <c r="C82" s="196"/>
      <c r="D82" s="196"/>
      <c r="E82" s="68"/>
      <c r="F82" s="68"/>
      <c r="G82" s="68"/>
      <c r="H82" s="68"/>
      <c r="I82" s="68"/>
      <c r="J82" s="68"/>
      <c r="K82" s="68"/>
      <c r="L82" s="62"/>
      <c r="M82" s="62"/>
      <c r="N82" s="62"/>
      <c r="O82" s="62"/>
      <c r="P82" s="62"/>
      <c r="Q82" s="62"/>
      <c r="R82" s="65">
        <f>SUM(R83:R87)</f>
        <v>429</v>
      </c>
      <c r="S82" s="64">
        <f>SUM(S83:S87)</f>
        <v>12</v>
      </c>
      <c r="T82" s="64">
        <f>SUM(T83:T87)</f>
        <v>0</v>
      </c>
      <c r="U82" s="65">
        <f>SUM(AB82,AD82,AF82,AH82,AJ82,AL82,AN82,AP82)</f>
        <v>11</v>
      </c>
      <c r="V82" s="64">
        <f>SUM(V84:V87)</f>
        <v>406</v>
      </c>
      <c r="W82" s="64">
        <f>SUM(W84:W87)</f>
        <v>146</v>
      </c>
      <c r="X82" s="64">
        <f>SUM(X84:X87)</f>
        <v>116</v>
      </c>
      <c r="Y82" s="64"/>
      <c r="Z82" s="64">
        <f>SUM(Z84:Z87)</f>
        <v>144</v>
      </c>
      <c r="AA82" s="64">
        <f>SUM(AA84:AA87)</f>
        <v>0</v>
      </c>
      <c r="AB82" s="64">
        <f t="shared" ref="AB82:AP82" si="42">SUM(AB84:AB87)</f>
        <v>0</v>
      </c>
      <c r="AC82" s="64">
        <f t="shared" si="42"/>
        <v>0</v>
      </c>
      <c r="AD82" s="64">
        <f t="shared" si="42"/>
        <v>0</v>
      </c>
      <c r="AE82" s="64">
        <f t="shared" si="42"/>
        <v>0</v>
      </c>
      <c r="AF82" s="64">
        <f t="shared" si="42"/>
        <v>0</v>
      </c>
      <c r="AG82" s="64">
        <f t="shared" si="42"/>
        <v>0</v>
      </c>
      <c r="AH82" s="64">
        <f t="shared" si="42"/>
        <v>0</v>
      </c>
      <c r="AI82" s="64">
        <f t="shared" si="42"/>
        <v>0</v>
      </c>
      <c r="AJ82" s="64">
        <f t="shared" si="42"/>
        <v>0</v>
      </c>
      <c r="AK82" s="64">
        <f t="shared" si="42"/>
        <v>213</v>
      </c>
      <c r="AL82" s="64">
        <f t="shared" si="42"/>
        <v>10</v>
      </c>
      <c r="AM82" s="64">
        <f t="shared" si="42"/>
        <v>204</v>
      </c>
      <c r="AN82" s="64">
        <f t="shared" si="42"/>
        <v>1</v>
      </c>
      <c r="AO82" s="64">
        <f t="shared" si="42"/>
        <v>0</v>
      </c>
      <c r="AP82" s="64">
        <f t="shared" si="42"/>
        <v>0</v>
      </c>
    </row>
    <row r="83" spans="1:42" ht="25.5">
      <c r="A83" s="17"/>
      <c r="B83" s="197" t="s">
        <v>37</v>
      </c>
      <c r="C83" s="198"/>
      <c r="D83" s="198"/>
      <c r="E83" s="11"/>
      <c r="F83" s="11"/>
      <c r="G83" s="11"/>
      <c r="H83" s="11"/>
      <c r="I83" s="11"/>
      <c r="J83" s="11"/>
      <c r="K83" s="11"/>
      <c r="L83" s="36"/>
      <c r="M83" s="36"/>
      <c r="N83" s="36"/>
      <c r="O83" s="36" t="s">
        <v>70</v>
      </c>
      <c r="P83" s="36" t="s">
        <v>69</v>
      </c>
      <c r="Q83" s="36"/>
      <c r="R83" s="35">
        <f t="shared" si="25"/>
        <v>12</v>
      </c>
      <c r="S83" s="37">
        <v>12</v>
      </c>
      <c r="T83" s="37" t="s">
        <v>70</v>
      </c>
      <c r="U83" s="35">
        <f t="shared" ref="U83:U86" si="43">SUM(AB83,AD83,AF83,AH83,AJ83,AL83,AN83,AP83)</f>
        <v>0</v>
      </c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8"/>
      <c r="AM83" s="37"/>
      <c r="AN83" s="37"/>
      <c r="AO83" s="37"/>
      <c r="AP83" s="37"/>
    </row>
    <row r="84" spans="1:42" ht="150" customHeight="1">
      <c r="A84" s="87" t="s">
        <v>105</v>
      </c>
      <c r="B84" s="180" t="s">
        <v>169</v>
      </c>
      <c r="C84" s="181"/>
      <c r="D84" s="181"/>
      <c r="E84" s="79"/>
      <c r="F84" s="79"/>
      <c r="G84" s="79"/>
      <c r="H84" s="79"/>
      <c r="I84" s="79"/>
      <c r="J84" s="79"/>
      <c r="K84" s="79"/>
      <c r="L84" s="73"/>
      <c r="M84" s="73"/>
      <c r="N84" s="73"/>
      <c r="O84" s="73" t="s">
        <v>68</v>
      </c>
      <c r="P84" s="73"/>
      <c r="Q84" s="73"/>
      <c r="R84" s="78">
        <f t="shared" si="25"/>
        <v>57</v>
      </c>
      <c r="S84" s="74"/>
      <c r="T84" s="74"/>
      <c r="U84" s="78">
        <f t="shared" si="43"/>
        <v>9</v>
      </c>
      <c r="V84" s="74">
        <v>48</v>
      </c>
      <c r="W84" s="74">
        <v>30</v>
      </c>
      <c r="X84" s="74">
        <v>18</v>
      </c>
      <c r="Y84" s="74"/>
      <c r="Z84" s="74"/>
      <c r="AA84" s="74"/>
      <c r="AB84" s="74"/>
      <c r="AC84" s="74"/>
      <c r="AD84" s="74"/>
      <c r="AE84" s="74" t="s">
        <v>70</v>
      </c>
      <c r="AF84" s="74"/>
      <c r="AG84" s="74"/>
      <c r="AH84" s="74"/>
      <c r="AI84" s="74"/>
      <c r="AJ84" s="74"/>
      <c r="AK84" s="74">
        <v>57</v>
      </c>
      <c r="AL84" s="74">
        <v>9</v>
      </c>
      <c r="AM84" s="74"/>
      <c r="AN84" s="74"/>
      <c r="AO84" s="74"/>
      <c r="AP84" s="74"/>
    </row>
    <row r="85" spans="1:42" ht="99.75" customHeight="1">
      <c r="A85" s="87" t="s">
        <v>106</v>
      </c>
      <c r="B85" s="180" t="s">
        <v>139</v>
      </c>
      <c r="C85" s="181"/>
      <c r="D85" s="181"/>
      <c r="E85" s="79"/>
      <c r="F85" s="79"/>
      <c r="G85" s="79"/>
      <c r="H85" s="79"/>
      <c r="I85" s="79"/>
      <c r="J85" s="79"/>
      <c r="K85" s="79"/>
      <c r="L85" s="73"/>
      <c r="M85" s="73"/>
      <c r="N85" s="73"/>
      <c r="O85" s="73"/>
      <c r="P85" s="73" t="s">
        <v>68</v>
      </c>
      <c r="Q85" s="73"/>
      <c r="R85" s="78">
        <f t="shared" si="25"/>
        <v>216</v>
      </c>
      <c r="S85" s="74"/>
      <c r="T85" s="74"/>
      <c r="U85" s="78">
        <f t="shared" si="43"/>
        <v>2</v>
      </c>
      <c r="V85" s="74">
        <v>214</v>
      </c>
      <c r="W85" s="74">
        <v>116</v>
      </c>
      <c r="X85" s="74">
        <v>98</v>
      </c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>
        <v>156</v>
      </c>
      <c r="AL85" s="74">
        <v>1</v>
      </c>
      <c r="AM85" s="74">
        <v>60</v>
      </c>
      <c r="AN85" s="74">
        <v>1</v>
      </c>
      <c r="AO85" s="74"/>
      <c r="AP85" s="74"/>
    </row>
    <row r="86" spans="1:42" ht="26.25">
      <c r="A86" s="88" t="s">
        <v>107</v>
      </c>
      <c r="B86" s="182" t="s">
        <v>41</v>
      </c>
      <c r="C86" s="183"/>
      <c r="D86" s="183"/>
      <c r="E86" s="77"/>
      <c r="F86" s="77"/>
      <c r="G86" s="77"/>
      <c r="H86" s="77"/>
      <c r="I86" s="77"/>
      <c r="J86" s="77"/>
      <c r="K86" s="77"/>
      <c r="L86" s="73"/>
      <c r="M86" s="73"/>
      <c r="N86" s="73"/>
      <c r="O86" s="73"/>
      <c r="P86" s="73" t="s">
        <v>68</v>
      </c>
      <c r="Q86" s="73"/>
      <c r="R86" s="78">
        <f>SUM(S86:V86)</f>
        <v>36</v>
      </c>
      <c r="S86" s="74"/>
      <c r="T86" s="74"/>
      <c r="U86" s="78">
        <f t="shared" si="43"/>
        <v>0</v>
      </c>
      <c r="V86" s="74">
        <v>36</v>
      </c>
      <c r="W86" s="74">
        <v>0</v>
      </c>
      <c r="X86" s="74">
        <v>0</v>
      </c>
      <c r="Y86" s="74"/>
      <c r="Z86" s="74">
        <f>SUM(AA86,AC86,AE86,AG86,AI86,AK86,AM86,AO86)</f>
        <v>36</v>
      </c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82"/>
      <c r="AM86" s="74">
        <v>36</v>
      </c>
      <c r="AN86" s="74"/>
      <c r="AO86" s="74"/>
      <c r="AP86" s="74"/>
    </row>
    <row r="87" spans="1:42" ht="26.25">
      <c r="A87" s="88" t="s">
        <v>108</v>
      </c>
      <c r="B87" s="193" t="s">
        <v>43</v>
      </c>
      <c r="C87" s="194"/>
      <c r="D87" s="194"/>
      <c r="E87" s="89"/>
      <c r="F87" s="89"/>
      <c r="G87" s="89"/>
      <c r="H87" s="89"/>
      <c r="I87" s="89"/>
      <c r="J87" s="89"/>
      <c r="K87" s="89"/>
      <c r="L87" s="73"/>
      <c r="M87" s="73"/>
      <c r="N87" s="73"/>
      <c r="O87" s="73"/>
      <c r="P87" s="73" t="s">
        <v>68</v>
      </c>
      <c r="Q87" s="73"/>
      <c r="R87" s="78">
        <f>SUM(S87:V87)</f>
        <v>108</v>
      </c>
      <c r="S87" s="74"/>
      <c r="T87" s="74"/>
      <c r="U87" s="78">
        <f>SUM(AB87,AD87,AF87,AH87,AJ87,AL87,AN87,AP87)</f>
        <v>0</v>
      </c>
      <c r="V87" s="74">
        <v>108</v>
      </c>
      <c r="W87" s="74">
        <v>0</v>
      </c>
      <c r="X87" s="74">
        <v>0</v>
      </c>
      <c r="Y87" s="74"/>
      <c r="Z87" s="74">
        <f>SUM(AA87,AC87,AE87,AG87,AI87,AK87,AM87,AO87)</f>
        <v>108</v>
      </c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82"/>
      <c r="AM87" s="74">
        <v>108</v>
      </c>
      <c r="AN87" s="74"/>
      <c r="AO87" s="74"/>
      <c r="AP87" s="74"/>
    </row>
    <row r="88" spans="1:42" s="66" customFormat="1" ht="231" customHeight="1">
      <c r="A88" s="67" t="s">
        <v>97</v>
      </c>
      <c r="B88" s="195" t="s">
        <v>171</v>
      </c>
      <c r="C88" s="196"/>
      <c r="D88" s="196"/>
      <c r="E88" s="68"/>
      <c r="F88" s="68"/>
      <c r="G88" s="68"/>
      <c r="H88" s="68"/>
      <c r="I88" s="68"/>
      <c r="J88" s="68"/>
      <c r="K88" s="68"/>
      <c r="L88" s="62"/>
      <c r="M88" s="62"/>
      <c r="N88" s="62"/>
      <c r="O88" s="62"/>
      <c r="P88" s="62"/>
      <c r="Q88" s="62"/>
      <c r="R88" s="65">
        <f>SUM(R89:R93)</f>
        <v>501</v>
      </c>
      <c r="S88" s="64">
        <f>SUM(S89:S93)</f>
        <v>24</v>
      </c>
      <c r="T88" s="64">
        <f>SUM(T89:T93)</f>
        <v>8</v>
      </c>
      <c r="U88" s="65">
        <f>SUM(AB88,AD88,AF88,AH88,AJ88,AL88,AN88,AP88)</f>
        <v>13</v>
      </c>
      <c r="V88" s="64">
        <f>SUM(V90:V93)</f>
        <v>456</v>
      </c>
      <c r="W88" s="64">
        <f>SUM(W90:W93)</f>
        <v>84</v>
      </c>
      <c r="X88" s="64">
        <f>SUM(X90:X93)</f>
        <v>120</v>
      </c>
      <c r="Y88" s="64"/>
      <c r="Z88" s="64">
        <f>SUM(Z90:Z93)</f>
        <v>252</v>
      </c>
      <c r="AA88" s="64">
        <f>SUM(AA90:AA93)</f>
        <v>0</v>
      </c>
      <c r="AB88" s="64">
        <f t="shared" ref="AB88:AP88" si="44">SUM(AB90:AB93)</f>
        <v>0</v>
      </c>
      <c r="AC88" s="64">
        <f t="shared" si="44"/>
        <v>0</v>
      </c>
      <c r="AD88" s="64">
        <f t="shared" si="44"/>
        <v>0</v>
      </c>
      <c r="AE88" s="64">
        <f t="shared" si="44"/>
        <v>0</v>
      </c>
      <c r="AF88" s="64">
        <f t="shared" si="44"/>
        <v>0</v>
      </c>
      <c r="AG88" s="64">
        <f t="shared" si="44"/>
        <v>0</v>
      </c>
      <c r="AH88" s="64">
        <f t="shared" si="44"/>
        <v>0</v>
      </c>
      <c r="AI88" s="64">
        <f t="shared" si="44"/>
        <v>0</v>
      </c>
      <c r="AJ88" s="64">
        <f t="shared" si="44"/>
        <v>0</v>
      </c>
      <c r="AK88" s="64">
        <f t="shared" si="44"/>
        <v>83</v>
      </c>
      <c r="AL88" s="64">
        <f t="shared" si="44"/>
        <v>1</v>
      </c>
      <c r="AM88" s="64">
        <f t="shared" si="44"/>
        <v>242</v>
      </c>
      <c r="AN88" s="64">
        <f t="shared" si="44"/>
        <v>12</v>
      </c>
      <c r="AO88" s="64">
        <f t="shared" si="44"/>
        <v>144</v>
      </c>
      <c r="AP88" s="64">
        <f t="shared" si="44"/>
        <v>0</v>
      </c>
    </row>
    <row r="89" spans="1:42" ht="25.5">
      <c r="A89" s="17"/>
      <c r="B89" s="197" t="s">
        <v>37</v>
      </c>
      <c r="C89" s="198"/>
      <c r="D89" s="198"/>
      <c r="E89" s="11"/>
      <c r="F89" s="11"/>
      <c r="G89" s="11"/>
      <c r="H89" s="11"/>
      <c r="I89" s="11"/>
      <c r="J89" s="11"/>
      <c r="K89" s="11"/>
      <c r="L89" s="36"/>
      <c r="M89" s="36"/>
      <c r="N89" s="36"/>
      <c r="O89" s="36"/>
      <c r="P89" s="36"/>
      <c r="Q89" s="36" t="s">
        <v>69</v>
      </c>
      <c r="R89" s="35">
        <f t="shared" si="25"/>
        <v>18</v>
      </c>
      <c r="S89" s="37">
        <v>18</v>
      </c>
      <c r="T89" s="37" t="s">
        <v>70</v>
      </c>
      <c r="U89" s="35">
        <f t="shared" ref="U89:U93" si="45">SUM(AB89,AD89,AF89,AH89,AJ89,AL89,AN89,AP89)</f>
        <v>0</v>
      </c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8"/>
      <c r="AM89" s="37"/>
      <c r="AN89" s="37"/>
      <c r="AO89" s="37"/>
      <c r="AP89" s="37"/>
    </row>
    <row r="90" spans="1:42" ht="129.75" customHeight="1">
      <c r="A90" s="87" t="s">
        <v>109</v>
      </c>
      <c r="B90" s="180" t="s">
        <v>140</v>
      </c>
      <c r="C90" s="181"/>
      <c r="D90" s="181"/>
      <c r="E90" s="79"/>
      <c r="F90" s="79"/>
      <c r="G90" s="79"/>
      <c r="H90" s="79"/>
      <c r="I90" s="79"/>
      <c r="J90" s="79"/>
      <c r="K90" s="79"/>
      <c r="L90" s="73"/>
      <c r="M90" s="73"/>
      <c r="N90" s="73"/>
      <c r="O90" s="73" t="s">
        <v>69</v>
      </c>
      <c r="P90" s="73"/>
      <c r="Q90" s="73"/>
      <c r="R90" s="78">
        <f t="shared" si="25"/>
        <v>90</v>
      </c>
      <c r="S90" s="74">
        <v>3</v>
      </c>
      <c r="T90" s="74">
        <v>4</v>
      </c>
      <c r="U90" s="78">
        <f t="shared" si="45"/>
        <v>1</v>
      </c>
      <c r="V90" s="74">
        <v>82</v>
      </c>
      <c r="W90" s="74">
        <v>36</v>
      </c>
      <c r="X90" s="74">
        <v>46</v>
      </c>
      <c r="Y90" s="74"/>
      <c r="Z90" s="74"/>
      <c r="AA90" s="74"/>
      <c r="AB90" s="74"/>
      <c r="AC90" s="74"/>
      <c r="AD90" s="74"/>
      <c r="AE90" s="74" t="s">
        <v>70</v>
      </c>
      <c r="AF90" s="74"/>
      <c r="AG90" s="74"/>
      <c r="AH90" s="74"/>
      <c r="AI90" s="74"/>
      <c r="AJ90" s="74"/>
      <c r="AK90" s="74">
        <v>83</v>
      </c>
      <c r="AL90" s="74">
        <v>1</v>
      </c>
      <c r="AM90" s="74"/>
      <c r="AN90" s="74"/>
      <c r="AO90" s="74"/>
      <c r="AP90" s="74"/>
    </row>
    <row r="91" spans="1:42" ht="169.5" customHeight="1">
      <c r="A91" s="87" t="s">
        <v>110</v>
      </c>
      <c r="B91" s="180" t="s">
        <v>142</v>
      </c>
      <c r="C91" s="181"/>
      <c r="D91" s="181"/>
      <c r="E91" s="79"/>
      <c r="F91" s="79"/>
      <c r="G91" s="79"/>
      <c r="H91" s="79"/>
      <c r="I91" s="79"/>
      <c r="J91" s="79"/>
      <c r="K91" s="79"/>
      <c r="L91" s="73"/>
      <c r="M91" s="73"/>
      <c r="N91" s="73"/>
      <c r="O91" s="73"/>
      <c r="P91" s="73" t="s">
        <v>69</v>
      </c>
      <c r="Q91" s="73"/>
      <c r="R91" s="78">
        <f t="shared" si="25"/>
        <v>141</v>
      </c>
      <c r="S91" s="74">
        <v>3</v>
      </c>
      <c r="T91" s="74">
        <v>4</v>
      </c>
      <c r="U91" s="78">
        <v>12</v>
      </c>
      <c r="V91" s="74">
        <v>122</v>
      </c>
      <c r="W91" s="74">
        <v>48</v>
      </c>
      <c r="X91" s="74">
        <v>74</v>
      </c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82"/>
      <c r="AM91" s="74">
        <v>134</v>
      </c>
      <c r="AN91" s="74">
        <v>12</v>
      </c>
      <c r="AO91" s="74"/>
      <c r="AP91" s="74"/>
    </row>
    <row r="92" spans="1:42" ht="26.25">
      <c r="A92" s="88" t="s">
        <v>111</v>
      </c>
      <c r="B92" s="182" t="s">
        <v>41</v>
      </c>
      <c r="C92" s="183"/>
      <c r="D92" s="183"/>
      <c r="E92" s="77"/>
      <c r="F92" s="77"/>
      <c r="G92" s="77"/>
      <c r="H92" s="77"/>
      <c r="I92" s="77"/>
      <c r="J92" s="77"/>
      <c r="K92" s="77"/>
      <c r="L92" s="73"/>
      <c r="M92" s="73"/>
      <c r="N92" s="73"/>
      <c r="O92" s="73"/>
      <c r="P92" s="73" t="s">
        <v>68</v>
      </c>
      <c r="Q92" s="73"/>
      <c r="R92" s="78">
        <f>SUM(S92:V92)</f>
        <v>108</v>
      </c>
      <c r="S92" s="74"/>
      <c r="T92" s="74"/>
      <c r="U92" s="78">
        <f t="shared" si="45"/>
        <v>0</v>
      </c>
      <c r="V92" s="74">
        <v>108</v>
      </c>
      <c r="W92" s="74">
        <v>0</v>
      </c>
      <c r="X92" s="74">
        <v>0</v>
      </c>
      <c r="Y92" s="74"/>
      <c r="Z92" s="74">
        <f>SUM(AA92,AC92,AE92,AG92,AI92,AK92,AM92,AO92)</f>
        <v>108</v>
      </c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82"/>
      <c r="AM92" s="74">
        <v>108</v>
      </c>
      <c r="AN92" s="74"/>
      <c r="AO92" s="74"/>
      <c r="AP92" s="74"/>
    </row>
    <row r="93" spans="1:42" ht="26.25">
      <c r="A93" s="88" t="s">
        <v>112</v>
      </c>
      <c r="B93" s="193" t="s">
        <v>43</v>
      </c>
      <c r="C93" s="194"/>
      <c r="D93" s="194"/>
      <c r="E93" s="89"/>
      <c r="F93" s="89"/>
      <c r="G93" s="89"/>
      <c r="H93" s="89"/>
      <c r="I93" s="89"/>
      <c r="J93" s="89"/>
      <c r="K93" s="89"/>
      <c r="L93" s="73"/>
      <c r="M93" s="73"/>
      <c r="N93" s="73"/>
      <c r="O93" s="73"/>
      <c r="P93" s="73"/>
      <c r="Q93" s="73" t="s">
        <v>68</v>
      </c>
      <c r="R93" s="78">
        <f>SUM(S93:V93)</f>
        <v>144</v>
      </c>
      <c r="S93" s="74"/>
      <c r="T93" s="74"/>
      <c r="U93" s="78">
        <f t="shared" si="45"/>
        <v>0</v>
      </c>
      <c r="V93" s="74">
        <v>144</v>
      </c>
      <c r="W93" s="74">
        <v>0</v>
      </c>
      <c r="X93" s="74">
        <v>0</v>
      </c>
      <c r="Y93" s="74"/>
      <c r="Z93" s="74">
        <f>SUM(AA93,AC93,AE93,AG93,AI93,AK93,AM93,AO93)</f>
        <v>144</v>
      </c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82"/>
      <c r="AM93" s="74"/>
      <c r="AN93" s="74"/>
      <c r="AO93" s="74">
        <v>144</v>
      </c>
      <c r="AP93" s="74"/>
    </row>
    <row r="94" spans="1:42" s="66" customFormat="1" ht="78" customHeight="1">
      <c r="A94" s="67" t="s">
        <v>98</v>
      </c>
      <c r="B94" s="195" t="s">
        <v>141</v>
      </c>
      <c r="C94" s="196"/>
      <c r="D94" s="196"/>
      <c r="E94" s="68"/>
      <c r="F94" s="68"/>
      <c r="G94" s="68"/>
      <c r="H94" s="68"/>
      <c r="I94" s="68"/>
      <c r="J94" s="68"/>
      <c r="K94" s="68"/>
      <c r="L94" s="62"/>
      <c r="M94" s="62"/>
      <c r="N94" s="62"/>
      <c r="O94" s="62"/>
      <c r="P94" s="62"/>
      <c r="Q94" s="62"/>
      <c r="R94" s="65">
        <f>SUM(R95:R97)</f>
        <v>222</v>
      </c>
      <c r="S94" s="64">
        <f>SUM(S95:S97)</f>
        <v>16</v>
      </c>
      <c r="T94" s="64">
        <f>SUM(T95:T97)</f>
        <v>2</v>
      </c>
      <c r="U94" s="65">
        <f>SUM(AB94,AD94,AF94,AH94,AJ94,AL94,AN94,AP94)</f>
        <v>1</v>
      </c>
      <c r="V94" s="64">
        <f>SUM(V96:V97)</f>
        <v>203</v>
      </c>
      <c r="W94" s="64">
        <f>SUM(W96:W97)</f>
        <v>67</v>
      </c>
      <c r="X94" s="64">
        <f>SUM(X96:X97)</f>
        <v>44</v>
      </c>
      <c r="Y94" s="64">
        <f>SUM(Y96:Y97)</f>
        <v>20</v>
      </c>
      <c r="Z94" s="64">
        <f t="shared" ref="Z94" si="46">SUM(Z96:Z97)</f>
        <v>72</v>
      </c>
      <c r="AA94" s="64">
        <f>SUM(AA96:AA97)</f>
        <v>0</v>
      </c>
      <c r="AB94" s="64">
        <f t="shared" ref="AB94:AP94" si="47">SUM(AB96:AB97)</f>
        <v>0</v>
      </c>
      <c r="AC94" s="64">
        <f t="shared" si="47"/>
        <v>0</v>
      </c>
      <c r="AD94" s="64">
        <f t="shared" si="47"/>
        <v>0</v>
      </c>
      <c r="AE94" s="64">
        <f t="shared" si="47"/>
        <v>0</v>
      </c>
      <c r="AF94" s="64">
        <f t="shared" si="47"/>
        <v>0</v>
      </c>
      <c r="AG94" s="64">
        <f t="shared" si="47"/>
        <v>0</v>
      </c>
      <c r="AH94" s="64">
        <f t="shared" si="47"/>
        <v>0</v>
      </c>
      <c r="AI94" s="64">
        <f t="shared" si="47"/>
        <v>0</v>
      </c>
      <c r="AJ94" s="64">
        <f t="shared" si="47"/>
        <v>0</v>
      </c>
      <c r="AK94" s="64">
        <f t="shared" si="47"/>
        <v>0</v>
      </c>
      <c r="AL94" s="64">
        <f t="shared" si="47"/>
        <v>0</v>
      </c>
      <c r="AM94" s="64">
        <f t="shared" si="47"/>
        <v>0</v>
      </c>
      <c r="AN94" s="64">
        <f t="shared" si="47"/>
        <v>0</v>
      </c>
      <c r="AO94" s="64">
        <f t="shared" si="47"/>
        <v>204</v>
      </c>
      <c r="AP94" s="64">
        <f t="shared" si="47"/>
        <v>1</v>
      </c>
    </row>
    <row r="95" spans="1:42" ht="25.5">
      <c r="A95" s="17"/>
      <c r="B95" s="197" t="s">
        <v>37</v>
      </c>
      <c r="C95" s="198"/>
      <c r="D95" s="198"/>
      <c r="E95" s="11"/>
      <c r="F95" s="11"/>
      <c r="G95" s="11"/>
      <c r="H95" s="11"/>
      <c r="I95" s="11"/>
      <c r="J95" s="11"/>
      <c r="K95" s="11"/>
      <c r="L95" s="36"/>
      <c r="M95" s="36"/>
      <c r="N95" s="36"/>
      <c r="O95" s="36"/>
      <c r="P95" s="36"/>
      <c r="Q95" s="36" t="s">
        <v>69</v>
      </c>
      <c r="R95" s="35">
        <f t="shared" si="25"/>
        <v>12</v>
      </c>
      <c r="S95" s="37">
        <v>12</v>
      </c>
      <c r="T95" s="37" t="s">
        <v>70</v>
      </c>
      <c r="U95" s="35">
        <f t="shared" ref="U95:U97" si="48">SUM(AB95,AD95,AF95,AH95,AJ95,AL95,AN95,AP95)</f>
        <v>0</v>
      </c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8"/>
      <c r="AM95" s="37"/>
      <c r="AN95" s="37"/>
      <c r="AO95" s="37"/>
      <c r="AP95" s="37"/>
    </row>
    <row r="96" spans="1:42" ht="81.75" customHeight="1">
      <c r="A96" s="87" t="s">
        <v>113</v>
      </c>
      <c r="B96" s="180" t="s">
        <v>170</v>
      </c>
      <c r="C96" s="181"/>
      <c r="D96" s="181"/>
      <c r="E96" s="79"/>
      <c r="F96" s="79"/>
      <c r="G96" s="79"/>
      <c r="H96" s="79"/>
      <c r="I96" s="79"/>
      <c r="J96" s="79"/>
      <c r="K96" s="79"/>
      <c r="L96" s="73"/>
      <c r="M96" s="73"/>
      <c r="N96" s="73"/>
      <c r="O96" s="73"/>
      <c r="P96" s="73"/>
      <c r="Q96" s="73" t="s">
        <v>69</v>
      </c>
      <c r="R96" s="78">
        <f t="shared" si="25"/>
        <v>138</v>
      </c>
      <c r="S96" s="74">
        <v>4</v>
      </c>
      <c r="T96" s="74">
        <v>2</v>
      </c>
      <c r="U96" s="78">
        <f t="shared" si="48"/>
        <v>1</v>
      </c>
      <c r="V96" s="74">
        <v>131</v>
      </c>
      <c r="W96" s="74">
        <v>67</v>
      </c>
      <c r="X96" s="74">
        <v>44</v>
      </c>
      <c r="Y96" s="74">
        <v>20</v>
      </c>
      <c r="Z96" s="74"/>
      <c r="AA96" s="74"/>
      <c r="AB96" s="74"/>
      <c r="AC96" s="74"/>
      <c r="AD96" s="74"/>
      <c r="AE96" s="74" t="s">
        <v>70</v>
      </c>
      <c r="AF96" s="74"/>
      <c r="AG96" s="74"/>
      <c r="AH96" s="74"/>
      <c r="AI96" s="74"/>
      <c r="AJ96" s="74"/>
      <c r="AK96" s="74"/>
      <c r="AL96" s="82"/>
      <c r="AM96" s="74"/>
      <c r="AN96" s="74"/>
      <c r="AO96" s="74">
        <v>132</v>
      </c>
      <c r="AP96" s="74">
        <v>1</v>
      </c>
    </row>
    <row r="97" spans="1:45" ht="26.25">
      <c r="A97" s="88" t="s">
        <v>114</v>
      </c>
      <c r="B97" s="193" t="s">
        <v>43</v>
      </c>
      <c r="C97" s="194"/>
      <c r="D97" s="194"/>
      <c r="E97" s="89"/>
      <c r="F97" s="89"/>
      <c r="G97" s="89"/>
      <c r="H97" s="89"/>
      <c r="I97" s="89"/>
      <c r="J97" s="89"/>
      <c r="K97" s="89"/>
      <c r="L97" s="73"/>
      <c r="M97" s="73"/>
      <c r="N97" s="73"/>
      <c r="O97" s="73"/>
      <c r="P97" s="73"/>
      <c r="Q97" s="73" t="s">
        <v>68</v>
      </c>
      <c r="R97" s="78">
        <f>SUM(S97:V97)</f>
        <v>72</v>
      </c>
      <c r="S97" s="74"/>
      <c r="T97" s="74"/>
      <c r="U97" s="78">
        <f t="shared" si="48"/>
        <v>0</v>
      </c>
      <c r="V97" s="74">
        <v>72</v>
      </c>
      <c r="W97" s="74">
        <v>0</v>
      </c>
      <c r="X97" s="74"/>
      <c r="Y97" s="74"/>
      <c r="Z97" s="74">
        <v>72</v>
      </c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82"/>
      <c r="AM97" s="74"/>
      <c r="AN97" s="74"/>
      <c r="AO97" s="74">
        <v>72</v>
      </c>
      <c r="AP97" s="74"/>
    </row>
    <row r="98" spans="1:45" s="66" customFormat="1" ht="93" customHeight="1">
      <c r="A98" s="67" t="s">
        <v>100</v>
      </c>
      <c r="B98" s="195" t="s">
        <v>137</v>
      </c>
      <c r="C98" s="196"/>
      <c r="D98" s="196"/>
      <c r="E98" s="68"/>
      <c r="F98" s="68"/>
      <c r="G98" s="68"/>
      <c r="H98" s="68"/>
      <c r="I98" s="68"/>
      <c r="J98" s="68"/>
      <c r="K98" s="68"/>
      <c r="L98" s="62"/>
      <c r="M98" s="62"/>
      <c r="N98" s="62"/>
      <c r="O98" s="62"/>
      <c r="P98" s="62"/>
      <c r="Q98" s="62"/>
      <c r="R98" s="65">
        <f>SUM(R99:R102)</f>
        <v>298</v>
      </c>
      <c r="S98" s="65">
        <f>SUM(S99:S102)</f>
        <v>16</v>
      </c>
      <c r="T98" s="65">
        <f t="shared" ref="T98:AP98" si="49">SUM(T99:T102)</f>
        <v>2</v>
      </c>
      <c r="U98" s="65">
        <f t="shared" si="49"/>
        <v>2</v>
      </c>
      <c r="V98" s="65">
        <f t="shared" si="49"/>
        <v>278</v>
      </c>
      <c r="W98" s="65">
        <f t="shared" si="49"/>
        <v>90</v>
      </c>
      <c r="X98" s="65">
        <f t="shared" si="49"/>
        <v>80</v>
      </c>
      <c r="Y98" s="65">
        <f t="shared" si="49"/>
        <v>0</v>
      </c>
      <c r="Z98" s="65">
        <f t="shared" si="49"/>
        <v>108</v>
      </c>
      <c r="AA98" s="65">
        <f t="shared" si="49"/>
        <v>0</v>
      </c>
      <c r="AB98" s="65">
        <f t="shared" si="49"/>
        <v>0</v>
      </c>
      <c r="AC98" s="65">
        <f t="shared" si="49"/>
        <v>0</v>
      </c>
      <c r="AD98" s="65">
        <f t="shared" si="49"/>
        <v>0</v>
      </c>
      <c r="AE98" s="65">
        <f t="shared" si="49"/>
        <v>280</v>
      </c>
      <c r="AF98" s="65">
        <f t="shared" si="49"/>
        <v>2</v>
      </c>
      <c r="AG98" s="65">
        <f t="shared" si="49"/>
        <v>0</v>
      </c>
      <c r="AH98" s="65">
        <f t="shared" si="49"/>
        <v>0</v>
      </c>
      <c r="AI98" s="65">
        <f t="shared" si="49"/>
        <v>0</v>
      </c>
      <c r="AJ98" s="65">
        <f t="shared" si="49"/>
        <v>0</v>
      </c>
      <c r="AK98" s="65">
        <f t="shared" si="49"/>
        <v>0</v>
      </c>
      <c r="AL98" s="65">
        <f t="shared" si="49"/>
        <v>0</v>
      </c>
      <c r="AM98" s="65">
        <f t="shared" si="49"/>
        <v>0</v>
      </c>
      <c r="AN98" s="65">
        <f t="shared" si="49"/>
        <v>0</v>
      </c>
      <c r="AO98" s="65">
        <f t="shared" si="49"/>
        <v>0</v>
      </c>
      <c r="AP98" s="65">
        <f t="shared" si="49"/>
        <v>0</v>
      </c>
    </row>
    <row r="99" spans="1:45" ht="25.5">
      <c r="A99" s="17"/>
      <c r="B99" s="197" t="s">
        <v>37</v>
      </c>
      <c r="C99" s="198"/>
      <c r="D99" s="198"/>
      <c r="E99" s="11"/>
      <c r="F99" s="11"/>
      <c r="G99" s="11"/>
      <c r="H99" s="11"/>
      <c r="I99" s="11"/>
      <c r="J99" s="11"/>
      <c r="K99" s="11"/>
      <c r="L99" s="36" t="s">
        <v>69</v>
      </c>
      <c r="M99" s="36"/>
      <c r="N99" s="36"/>
      <c r="O99" s="36" t="s">
        <v>70</v>
      </c>
      <c r="P99" s="36"/>
      <c r="Q99" s="36"/>
      <c r="R99" s="35">
        <f t="shared" si="25"/>
        <v>12</v>
      </c>
      <c r="S99" s="37">
        <v>12</v>
      </c>
      <c r="T99" s="37" t="s">
        <v>70</v>
      </c>
      <c r="U99" s="35">
        <f t="shared" ref="U99:U102" si="50">SUM(AB99,AD99,AF99,AH99,AJ99,AL99,AN99,AP99)</f>
        <v>0</v>
      </c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8"/>
      <c r="AM99" s="37"/>
      <c r="AN99" s="37"/>
      <c r="AO99" s="37"/>
      <c r="AP99" s="37"/>
    </row>
    <row r="100" spans="1:45" ht="58.5" customHeight="1">
      <c r="A100" s="87" t="s">
        <v>115</v>
      </c>
      <c r="B100" s="116" t="s">
        <v>99</v>
      </c>
      <c r="C100" s="117"/>
      <c r="D100" s="117"/>
      <c r="E100" s="72"/>
      <c r="F100" s="72"/>
      <c r="G100" s="72"/>
      <c r="H100" s="72"/>
      <c r="I100" s="72"/>
      <c r="J100" s="72"/>
      <c r="K100" s="72"/>
      <c r="L100" s="73" t="s">
        <v>69</v>
      </c>
      <c r="M100" s="73"/>
      <c r="N100" s="73"/>
      <c r="O100" s="73"/>
      <c r="P100" s="73"/>
      <c r="Q100" s="73"/>
      <c r="R100" s="78">
        <f>SUM(S100:V100)</f>
        <v>178</v>
      </c>
      <c r="S100" s="74">
        <v>4</v>
      </c>
      <c r="T100" s="74">
        <v>2</v>
      </c>
      <c r="U100" s="78">
        <v>2</v>
      </c>
      <c r="V100" s="74">
        <v>170</v>
      </c>
      <c r="W100" s="74">
        <v>90</v>
      </c>
      <c r="X100" s="74">
        <v>80</v>
      </c>
      <c r="Y100" s="74"/>
      <c r="Z100" s="74"/>
      <c r="AA100" s="74"/>
      <c r="AB100" s="74"/>
      <c r="AC100" s="74"/>
      <c r="AD100" s="74"/>
      <c r="AE100" s="74">
        <v>172</v>
      </c>
      <c r="AF100" s="74">
        <v>2</v>
      </c>
      <c r="AG100" s="74"/>
      <c r="AH100" s="74"/>
      <c r="AI100" s="74"/>
      <c r="AJ100" s="74"/>
      <c r="AK100" s="74"/>
      <c r="AL100" s="82"/>
      <c r="AM100" s="74"/>
      <c r="AN100" s="74"/>
      <c r="AO100" s="74"/>
      <c r="AP100" s="74"/>
      <c r="AQ100" s="90"/>
      <c r="AR100" s="90"/>
      <c r="AS100" s="90"/>
    </row>
    <row r="101" spans="1:45" ht="26.25">
      <c r="A101" s="88" t="s">
        <v>116</v>
      </c>
      <c r="B101" s="182" t="s">
        <v>41</v>
      </c>
      <c r="C101" s="183"/>
      <c r="D101" s="183"/>
      <c r="E101" s="77"/>
      <c r="F101" s="77"/>
      <c r="G101" s="77"/>
      <c r="H101" s="77"/>
      <c r="I101" s="77"/>
      <c r="J101" s="77"/>
      <c r="K101" s="77"/>
      <c r="L101" s="73" t="s">
        <v>68</v>
      </c>
      <c r="M101" s="73"/>
      <c r="N101" s="73"/>
      <c r="O101" s="73" t="s">
        <v>70</v>
      </c>
      <c r="P101" s="73"/>
      <c r="Q101" s="73"/>
      <c r="R101" s="78">
        <f>SUM(S101:V101)</f>
        <v>36</v>
      </c>
      <c r="S101" s="74"/>
      <c r="T101" s="74"/>
      <c r="U101" s="78">
        <f t="shared" si="50"/>
        <v>0</v>
      </c>
      <c r="V101" s="74">
        <v>36</v>
      </c>
      <c r="W101" s="74">
        <v>0</v>
      </c>
      <c r="X101" s="74"/>
      <c r="Y101" s="74"/>
      <c r="Z101" s="74">
        <f>SUM(AA101,AC101,AE101,AG101,AI101,AK101,AM101,AO101)</f>
        <v>36</v>
      </c>
      <c r="AA101" s="74"/>
      <c r="AB101" s="74"/>
      <c r="AC101" s="74"/>
      <c r="AD101" s="74"/>
      <c r="AE101" s="74">
        <v>36</v>
      </c>
      <c r="AF101" s="74"/>
      <c r="AG101" s="74"/>
      <c r="AH101" s="74"/>
      <c r="AI101" s="74"/>
      <c r="AJ101" s="74"/>
      <c r="AK101" s="74"/>
      <c r="AL101" s="82"/>
      <c r="AM101" s="74"/>
      <c r="AN101" s="74"/>
      <c r="AO101" s="74"/>
      <c r="AP101" s="74"/>
      <c r="AQ101" s="90"/>
      <c r="AR101" s="90"/>
      <c r="AS101" s="90"/>
    </row>
    <row r="102" spans="1:45" ht="26.25">
      <c r="A102" s="88" t="s">
        <v>117</v>
      </c>
      <c r="B102" s="193" t="s">
        <v>43</v>
      </c>
      <c r="C102" s="194"/>
      <c r="D102" s="194"/>
      <c r="E102" s="89"/>
      <c r="F102" s="89"/>
      <c r="G102" s="89"/>
      <c r="H102" s="89"/>
      <c r="I102" s="89"/>
      <c r="J102" s="89"/>
      <c r="K102" s="89"/>
      <c r="L102" s="73" t="s">
        <v>68</v>
      </c>
      <c r="M102" s="73"/>
      <c r="N102" s="73"/>
      <c r="O102" s="73" t="s">
        <v>70</v>
      </c>
      <c r="P102" s="73"/>
      <c r="Q102" s="73"/>
      <c r="R102" s="78">
        <f>SUM(S102:V102)</f>
        <v>72</v>
      </c>
      <c r="S102" s="74"/>
      <c r="T102" s="74"/>
      <c r="U102" s="78">
        <f t="shared" si="50"/>
        <v>0</v>
      </c>
      <c r="V102" s="74">
        <v>72</v>
      </c>
      <c r="W102" s="74">
        <v>0</v>
      </c>
      <c r="X102" s="74"/>
      <c r="Y102" s="74"/>
      <c r="Z102" s="74">
        <f t="shared" ref="Z102" si="51">SUM(AA102,AC102,AE102,AG102,AI102,AK102,AM102,AO102)</f>
        <v>72</v>
      </c>
      <c r="AA102" s="74"/>
      <c r="AB102" s="74"/>
      <c r="AC102" s="74"/>
      <c r="AD102" s="74"/>
      <c r="AE102" s="74">
        <v>72</v>
      </c>
      <c r="AF102" s="74"/>
      <c r="AG102" s="74"/>
      <c r="AH102" s="74"/>
      <c r="AI102" s="74"/>
      <c r="AJ102" s="74"/>
      <c r="AK102" s="74"/>
      <c r="AL102" s="82"/>
      <c r="AM102" s="74"/>
      <c r="AN102" s="74"/>
      <c r="AO102" s="74"/>
      <c r="AP102" s="74"/>
      <c r="AQ102" s="90"/>
      <c r="AR102" s="90"/>
      <c r="AS102" s="90"/>
    </row>
    <row r="103" spans="1:45" s="9" customFormat="1" ht="25.5">
      <c r="A103" s="212" t="s">
        <v>50</v>
      </c>
      <c r="B103" s="213"/>
      <c r="C103" s="213"/>
      <c r="D103" s="213"/>
      <c r="E103" s="18"/>
      <c r="F103" s="18"/>
      <c r="G103" s="18"/>
      <c r="H103" s="18"/>
      <c r="I103" s="18"/>
      <c r="J103" s="18"/>
      <c r="K103" s="18"/>
      <c r="L103" s="41"/>
      <c r="M103" s="41"/>
      <c r="N103" s="41"/>
      <c r="O103" s="41"/>
      <c r="P103" s="41"/>
      <c r="Q103" s="41"/>
      <c r="R103" s="42">
        <f>SUM(R16,R40,R47,R51,R62)</f>
        <v>5580</v>
      </c>
      <c r="S103" s="43">
        <f t="shared" ref="S103:X103" si="52">SUM(S16,S39)</f>
        <v>170</v>
      </c>
      <c r="T103" s="43">
        <f t="shared" si="52"/>
        <v>40</v>
      </c>
      <c r="U103" s="43">
        <f t="shared" si="52"/>
        <v>74</v>
      </c>
      <c r="V103" s="43">
        <f t="shared" si="52"/>
        <v>5296</v>
      </c>
      <c r="W103" s="43">
        <f t="shared" si="52"/>
        <v>1892</v>
      </c>
      <c r="X103" s="43">
        <f t="shared" si="52"/>
        <v>2176</v>
      </c>
      <c r="Y103" s="43">
        <v>40</v>
      </c>
      <c r="Z103" s="43">
        <f>SUM(Z62)</f>
        <v>1188</v>
      </c>
      <c r="AA103" s="43">
        <f>SUM(AA18,AA31,AA34,AA39)</f>
        <v>612</v>
      </c>
      <c r="AB103" s="43">
        <f>SUM(AB16,AB39)</f>
        <v>0</v>
      </c>
      <c r="AC103" s="43">
        <f>SUM(AC16,AC62)</f>
        <v>834</v>
      </c>
      <c r="AD103" s="43">
        <f>SUM(AD16,AD39)</f>
        <v>0</v>
      </c>
      <c r="AE103" s="43">
        <f>SUM(AE18,AE31,AE34,AE39)</f>
        <v>576</v>
      </c>
      <c r="AF103" s="43">
        <f>SUM(AF16,AF39)</f>
        <v>5</v>
      </c>
      <c r="AG103" s="43">
        <f>SUM(AG18,AG31,AG34,AG39)</f>
        <v>828</v>
      </c>
      <c r="AH103" s="43">
        <f>SUM(AH16,AH39)</f>
        <v>8</v>
      </c>
      <c r="AI103" s="43">
        <f>SUM(AI18,AI31,AI34,,AI39)</f>
        <v>576</v>
      </c>
      <c r="AJ103" s="43">
        <f>SUM(AJ16,AJ39)</f>
        <v>11</v>
      </c>
      <c r="AK103" s="43">
        <f>SUM(AK18,AK31,AK34,AK39)</f>
        <v>864</v>
      </c>
      <c r="AL103" s="43">
        <f>SUM(AL16,AL39)</f>
        <v>24</v>
      </c>
      <c r="AM103" s="43">
        <f>SUM(AM18,AM31,AM34,AM39)</f>
        <v>612</v>
      </c>
      <c r="AN103" s="43">
        <f>SUM(AN16,AN39)</f>
        <v>20</v>
      </c>
      <c r="AO103" s="43">
        <f>SUM(AO18,AO31,AO34,AO39)</f>
        <v>468</v>
      </c>
      <c r="AP103" s="43">
        <f>SUM(AP16,AP39)</f>
        <v>6</v>
      </c>
    </row>
    <row r="104" spans="1:45" s="1" customFormat="1" ht="25.5">
      <c r="A104" s="19" t="s">
        <v>59</v>
      </c>
      <c r="B104" s="20" t="s">
        <v>41</v>
      </c>
      <c r="C104" s="21"/>
      <c r="D104" s="21"/>
      <c r="E104" s="18"/>
      <c r="F104" s="18"/>
      <c r="G104" s="18"/>
      <c r="H104" s="18"/>
      <c r="I104" s="18"/>
      <c r="J104" s="18"/>
      <c r="K104" s="18"/>
      <c r="L104" s="41"/>
      <c r="M104" s="41"/>
      <c r="N104" s="41"/>
      <c r="O104" s="41"/>
      <c r="P104" s="41"/>
      <c r="Q104" s="41"/>
      <c r="R104" s="44">
        <v>396</v>
      </c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>
        <v>36</v>
      </c>
      <c r="AF104" s="43"/>
      <c r="AG104" s="43">
        <v>72</v>
      </c>
      <c r="AH104" s="43"/>
      <c r="AI104" s="43">
        <v>72</v>
      </c>
      <c r="AJ104" s="43"/>
      <c r="AK104" s="43">
        <v>72</v>
      </c>
      <c r="AL104" s="45"/>
      <c r="AM104" s="43">
        <v>144</v>
      </c>
      <c r="AN104" s="43"/>
      <c r="AO104" s="43" t="s">
        <v>70</v>
      </c>
      <c r="AP104" s="43"/>
    </row>
    <row r="105" spans="1:45" s="1" customFormat="1" ht="25.5">
      <c r="A105" s="19" t="s">
        <v>60</v>
      </c>
      <c r="B105" s="209" t="s">
        <v>43</v>
      </c>
      <c r="C105" s="214"/>
      <c r="D105" s="214"/>
      <c r="E105" s="18"/>
      <c r="F105" s="18"/>
      <c r="G105" s="18"/>
      <c r="H105" s="18"/>
      <c r="I105" s="18"/>
      <c r="J105" s="18"/>
      <c r="K105" s="18"/>
      <c r="L105" s="41"/>
      <c r="M105" s="41"/>
      <c r="N105" s="41"/>
      <c r="O105" s="41"/>
      <c r="P105" s="41"/>
      <c r="Q105" s="41"/>
      <c r="R105" s="44">
        <v>792</v>
      </c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>
        <v>72</v>
      </c>
      <c r="AF105" s="43"/>
      <c r="AG105" s="43">
        <v>108</v>
      </c>
      <c r="AH105" s="43"/>
      <c r="AI105" s="43">
        <v>144</v>
      </c>
      <c r="AJ105" s="43"/>
      <c r="AK105" s="43">
        <v>144</v>
      </c>
      <c r="AL105" s="45"/>
      <c r="AM105" s="43">
        <v>108</v>
      </c>
      <c r="AN105" s="43"/>
      <c r="AO105" s="43">
        <v>216</v>
      </c>
      <c r="AP105" s="43"/>
    </row>
    <row r="106" spans="1:45" s="1" customFormat="1" ht="25.5">
      <c r="A106" s="19"/>
      <c r="B106" s="209" t="s">
        <v>5</v>
      </c>
      <c r="C106" s="210"/>
      <c r="D106" s="211"/>
      <c r="E106" s="18"/>
      <c r="F106" s="18"/>
      <c r="G106" s="18"/>
      <c r="H106" s="18"/>
      <c r="I106" s="18"/>
      <c r="J106" s="18"/>
      <c r="K106" s="18"/>
      <c r="L106" s="41"/>
      <c r="M106" s="41"/>
      <c r="N106" s="41"/>
      <c r="O106" s="41"/>
      <c r="P106" s="41"/>
      <c r="Q106" s="41"/>
      <c r="R106" s="44">
        <v>216</v>
      </c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>
        <v>30</v>
      </c>
      <c r="AD106" s="43"/>
      <c r="AE106" s="43">
        <v>36</v>
      </c>
      <c r="AF106" s="43"/>
      <c r="AG106" s="43">
        <v>36</v>
      </c>
      <c r="AH106" s="43"/>
      <c r="AI106" s="43">
        <v>36</v>
      </c>
      <c r="AJ106" s="43"/>
      <c r="AK106" s="43">
        <v>36</v>
      </c>
      <c r="AL106" s="45"/>
      <c r="AM106" s="43"/>
      <c r="AN106" s="43"/>
      <c r="AO106" s="43">
        <v>36</v>
      </c>
      <c r="AP106" s="43"/>
    </row>
    <row r="107" spans="1:45" ht="25.5">
      <c r="A107" s="17" t="s">
        <v>119</v>
      </c>
      <c r="B107" s="188" t="s">
        <v>118</v>
      </c>
      <c r="C107" s="189"/>
      <c r="D107" s="189"/>
      <c r="E107" s="46"/>
      <c r="F107" s="46"/>
      <c r="G107" s="46"/>
      <c r="H107" s="46"/>
      <c r="I107" s="46"/>
      <c r="J107" s="46"/>
      <c r="K107" s="46"/>
      <c r="L107" s="36"/>
      <c r="M107" s="36"/>
      <c r="N107" s="36"/>
      <c r="O107" s="36"/>
      <c r="P107" s="36"/>
      <c r="Q107" s="36"/>
      <c r="R107" s="47">
        <v>144</v>
      </c>
      <c r="S107" s="48"/>
      <c r="T107" s="48"/>
      <c r="U107" s="47" t="s">
        <v>70</v>
      </c>
      <c r="V107" s="48" t="s">
        <v>70</v>
      </c>
      <c r="W107" s="48" t="s">
        <v>70</v>
      </c>
      <c r="X107" s="48"/>
      <c r="Y107" s="48"/>
      <c r="Z107" s="48"/>
      <c r="AA107" s="48"/>
      <c r="AB107" s="48"/>
      <c r="AC107" s="48"/>
      <c r="AD107" s="48"/>
      <c r="AE107" s="48">
        <v>0</v>
      </c>
      <c r="AF107" s="48"/>
      <c r="AG107" s="48"/>
      <c r="AH107" s="48"/>
      <c r="AI107" s="48"/>
      <c r="AJ107" s="48"/>
      <c r="AK107" s="48"/>
      <c r="AL107" s="49"/>
      <c r="AM107" s="48"/>
      <c r="AN107" s="48"/>
      <c r="AO107" s="48"/>
      <c r="AP107" s="48"/>
    </row>
    <row r="108" spans="1:45" ht="25.5">
      <c r="A108" s="19" t="s">
        <v>61</v>
      </c>
      <c r="B108" s="209" t="s">
        <v>49</v>
      </c>
      <c r="C108" s="214"/>
      <c r="D108" s="214"/>
      <c r="E108" s="18"/>
      <c r="F108" s="18"/>
      <c r="G108" s="18"/>
      <c r="H108" s="18"/>
      <c r="I108" s="18"/>
      <c r="J108" s="18"/>
      <c r="K108" s="18"/>
      <c r="L108" s="36"/>
      <c r="M108" s="36"/>
      <c r="N108" s="36"/>
      <c r="O108" s="36"/>
      <c r="P108" s="36"/>
      <c r="Q108" s="36"/>
      <c r="R108" s="48">
        <v>216</v>
      </c>
      <c r="S108" s="48"/>
      <c r="T108" s="48"/>
      <c r="U108" s="50"/>
      <c r="V108" s="22"/>
      <c r="W108" s="51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9"/>
      <c r="AM108" s="48"/>
      <c r="AN108" s="48"/>
      <c r="AO108" s="48"/>
      <c r="AP108" s="48"/>
    </row>
    <row r="109" spans="1:45" ht="25.5">
      <c r="A109" s="19" t="s">
        <v>132</v>
      </c>
      <c r="B109" s="199" t="s">
        <v>134</v>
      </c>
      <c r="C109" s="199"/>
      <c r="D109" s="199"/>
      <c r="E109" s="18"/>
      <c r="F109" s="18"/>
      <c r="G109" s="18"/>
      <c r="H109" s="18"/>
      <c r="I109" s="18"/>
      <c r="J109" s="18"/>
      <c r="K109" s="18"/>
      <c r="L109" s="36"/>
      <c r="M109" s="36"/>
      <c r="N109" s="36"/>
      <c r="O109" s="36"/>
      <c r="P109" s="36"/>
      <c r="Q109" s="36"/>
      <c r="R109" s="69">
        <v>144</v>
      </c>
      <c r="S109" s="48"/>
      <c r="T109" s="48"/>
      <c r="U109" s="50"/>
      <c r="V109" s="22"/>
      <c r="W109" s="51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9"/>
      <c r="AM109" s="48"/>
      <c r="AN109" s="48"/>
      <c r="AO109" s="48">
        <v>144</v>
      </c>
      <c r="AP109" s="48" t="s">
        <v>70</v>
      </c>
    </row>
    <row r="110" spans="1:45" ht="25.5">
      <c r="A110" s="19" t="s">
        <v>133</v>
      </c>
      <c r="B110" s="199" t="s">
        <v>135</v>
      </c>
      <c r="C110" s="199"/>
      <c r="D110" s="199"/>
      <c r="E110" s="18"/>
      <c r="F110" s="18"/>
      <c r="G110" s="18"/>
      <c r="H110" s="18"/>
      <c r="I110" s="18"/>
      <c r="J110" s="18"/>
      <c r="K110" s="18"/>
      <c r="L110" s="36"/>
      <c r="M110" s="36"/>
      <c r="N110" s="36"/>
      <c r="O110" s="36"/>
      <c r="P110" s="36"/>
      <c r="Q110" s="36"/>
      <c r="R110" s="69">
        <v>72</v>
      </c>
      <c r="S110" s="48"/>
      <c r="T110" s="48"/>
      <c r="U110" s="50"/>
      <c r="V110" s="22"/>
      <c r="W110" s="51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9"/>
      <c r="AM110" s="48"/>
      <c r="AN110" s="48"/>
      <c r="AO110" s="48">
        <v>72</v>
      </c>
      <c r="AP110" s="48" t="s">
        <v>70</v>
      </c>
    </row>
    <row r="111" spans="1:45" s="10" customFormat="1" ht="25.5">
      <c r="A111" s="212" t="s">
        <v>66</v>
      </c>
      <c r="B111" s="213"/>
      <c r="C111" s="213"/>
      <c r="D111" s="213"/>
      <c r="E111" s="18"/>
      <c r="F111" s="18"/>
      <c r="G111" s="18"/>
      <c r="H111" s="18"/>
      <c r="I111" s="18"/>
      <c r="J111" s="18"/>
      <c r="K111" s="18"/>
      <c r="L111" s="36"/>
      <c r="M111" s="36"/>
      <c r="N111" s="36"/>
      <c r="O111" s="36"/>
      <c r="P111" s="36"/>
      <c r="Q111" s="36"/>
      <c r="R111" s="52">
        <f>SUM(R103,R107,R108)</f>
        <v>5940</v>
      </c>
      <c r="S111" s="48"/>
      <c r="T111" s="48"/>
      <c r="U111" s="48"/>
      <c r="V111" s="23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9"/>
      <c r="AM111" s="48"/>
      <c r="AN111" s="48"/>
      <c r="AO111" s="48">
        <f>SUM(AO103,AO109:AO110)</f>
        <v>684</v>
      </c>
      <c r="AP111" s="48"/>
    </row>
    <row r="112" spans="1:45" ht="26.25">
      <c r="A112" s="200" t="s">
        <v>144</v>
      </c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2"/>
      <c r="V112" s="217" t="s">
        <v>50</v>
      </c>
      <c r="W112" s="215" t="s">
        <v>62</v>
      </c>
      <c r="X112" s="215"/>
      <c r="Y112" s="215"/>
      <c r="Z112" s="216"/>
      <c r="AA112" s="53">
        <v>612</v>
      </c>
      <c r="AB112" s="53"/>
      <c r="AC112" s="54">
        <v>792</v>
      </c>
      <c r="AD112" s="54"/>
      <c r="AE112" s="54">
        <f>SUM(AE40,AE47,AE51,AE66,AE72,AE73,AE78,AE79,AE84,AE85,AE90,AE90,AE96,AE100)</f>
        <v>468</v>
      </c>
      <c r="AF112" s="54"/>
      <c r="AG112" s="54">
        <f>SUM(AG40,AG47,AG51,AG66,AG67,AG73,AG72,AG78,AG79,AG84,AG85,AG89,AG90,AG96,AG100)</f>
        <v>648</v>
      </c>
      <c r="AH112" s="54"/>
      <c r="AI112" s="54">
        <f>SUM(AI40,AI47,AI51,AI66,AI67,AI72,AI73,AI78,AI79,AI84,AI85,AI89,AI90,AI96,AI100)</f>
        <v>360</v>
      </c>
      <c r="AJ112" s="54"/>
      <c r="AK112" s="54">
        <f>SUM(AK40,AK47,AK51,AK66,AK67,FK72,FK73,AK78,AK79,AK84,AK85,AK89,AK90,AK96,AK100)</f>
        <v>648</v>
      </c>
      <c r="AL112" s="55"/>
      <c r="AM112" s="53">
        <f>SUM(AM40,AM47,AM51,A610,AM67,AM72,AM73,AM78,AM79,AM84,AM85,AM89,AM90:AM91,AM96,AM100)</f>
        <v>360</v>
      </c>
      <c r="AN112" s="53"/>
      <c r="AO112" s="53">
        <f>SUM(AO40,AO47,AO51,AO66,AO67,AO72,AO73,AO78,AO79,AO84,AO85,AO89,AO90,AO96,AO100)</f>
        <v>252</v>
      </c>
      <c r="AP112" s="53"/>
    </row>
    <row r="113" spans="1:42" ht="26.25">
      <c r="A113" s="200" t="s">
        <v>145</v>
      </c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2"/>
      <c r="V113" s="218"/>
      <c r="W113" s="203" t="s">
        <v>63</v>
      </c>
      <c r="X113" s="204"/>
      <c r="Y113" s="204"/>
      <c r="Z113" s="56">
        <f>SUM(AA113:AP113)</f>
        <v>396</v>
      </c>
      <c r="AA113" s="57">
        <f t="shared" ref="AA113:AP113" si="53">SUM(AA68,AA74,AA80,AA86,AA92,AA101)</f>
        <v>0</v>
      </c>
      <c r="AB113" s="57">
        <f t="shared" si="53"/>
        <v>0</v>
      </c>
      <c r="AC113" s="57">
        <f t="shared" si="53"/>
        <v>0</v>
      </c>
      <c r="AD113" s="57">
        <f t="shared" si="53"/>
        <v>0</v>
      </c>
      <c r="AE113" s="57">
        <f t="shared" si="53"/>
        <v>36</v>
      </c>
      <c r="AF113" s="57">
        <f t="shared" si="53"/>
        <v>0</v>
      </c>
      <c r="AG113" s="57">
        <f t="shared" si="53"/>
        <v>72</v>
      </c>
      <c r="AH113" s="57">
        <f t="shared" si="53"/>
        <v>0</v>
      </c>
      <c r="AI113" s="57">
        <f t="shared" si="53"/>
        <v>72</v>
      </c>
      <c r="AJ113" s="57">
        <f t="shared" si="53"/>
        <v>0</v>
      </c>
      <c r="AK113" s="57">
        <f t="shared" si="53"/>
        <v>72</v>
      </c>
      <c r="AL113" s="57">
        <f t="shared" si="53"/>
        <v>0</v>
      </c>
      <c r="AM113" s="57">
        <f t="shared" si="53"/>
        <v>144</v>
      </c>
      <c r="AN113" s="57">
        <f t="shared" si="53"/>
        <v>0</v>
      </c>
      <c r="AO113" s="57">
        <f t="shared" si="53"/>
        <v>0</v>
      </c>
      <c r="AP113" s="57">
        <f t="shared" si="53"/>
        <v>0</v>
      </c>
    </row>
    <row r="114" spans="1:42" ht="26.25">
      <c r="A114" s="200" t="s">
        <v>146</v>
      </c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2"/>
      <c r="V114" s="218"/>
      <c r="W114" s="203" t="s">
        <v>192</v>
      </c>
      <c r="X114" s="204"/>
      <c r="Y114" s="204"/>
      <c r="Z114" s="56">
        <f>SUM(AA114:AP114)</f>
        <v>792</v>
      </c>
      <c r="AA114" s="57">
        <f t="shared" ref="AA114:AP114" si="54">SUM(AA69,AA75,AA81,AA87,AA93,AA97,AA102)</f>
        <v>0</v>
      </c>
      <c r="AB114" s="57">
        <f t="shared" si="54"/>
        <v>0</v>
      </c>
      <c r="AC114" s="57">
        <f t="shared" si="54"/>
        <v>0</v>
      </c>
      <c r="AD114" s="57">
        <f t="shared" si="54"/>
        <v>0</v>
      </c>
      <c r="AE114" s="57">
        <f t="shared" si="54"/>
        <v>72</v>
      </c>
      <c r="AF114" s="57">
        <f t="shared" si="54"/>
        <v>0</v>
      </c>
      <c r="AG114" s="57">
        <f t="shared" si="54"/>
        <v>108</v>
      </c>
      <c r="AH114" s="57">
        <f t="shared" si="54"/>
        <v>0</v>
      </c>
      <c r="AI114" s="57">
        <f t="shared" si="54"/>
        <v>144</v>
      </c>
      <c r="AJ114" s="57">
        <f t="shared" si="54"/>
        <v>0</v>
      </c>
      <c r="AK114" s="57">
        <f t="shared" si="54"/>
        <v>144</v>
      </c>
      <c r="AL114" s="57">
        <f t="shared" si="54"/>
        <v>0</v>
      </c>
      <c r="AM114" s="57">
        <f t="shared" si="54"/>
        <v>108</v>
      </c>
      <c r="AN114" s="57">
        <f t="shared" si="54"/>
        <v>0</v>
      </c>
      <c r="AO114" s="57">
        <f t="shared" si="54"/>
        <v>216</v>
      </c>
      <c r="AP114" s="57">
        <f t="shared" si="54"/>
        <v>0</v>
      </c>
    </row>
    <row r="115" spans="1:42" ht="26.25">
      <c r="A115" s="200" t="s">
        <v>143</v>
      </c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2"/>
      <c r="V115" s="218"/>
      <c r="W115" s="222" t="s">
        <v>64</v>
      </c>
      <c r="X115" s="215"/>
      <c r="Y115" s="215"/>
      <c r="Z115" s="56">
        <f t="shared" ref="Z115:Z117" si="55">SUM(AA115:AP115)</f>
        <v>24</v>
      </c>
      <c r="AA115" s="57"/>
      <c r="AB115" s="57"/>
      <c r="AC115" s="57">
        <v>6</v>
      </c>
      <c r="AD115" s="57"/>
      <c r="AE115" s="57">
        <v>3</v>
      </c>
      <c r="AF115" s="57"/>
      <c r="AG115" s="57">
        <v>3</v>
      </c>
      <c r="AH115" s="57"/>
      <c r="AI115" s="57">
        <v>3</v>
      </c>
      <c r="AJ115" s="57"/>
      <c r="AK115" s="57">
        <v>3</v>
      </c>
      <c r="AL115" s="58"/>
      <c r="AM115" s="48">
        <v>2</v>
      </c>
      <c r="AN115" s="48"/>
      <c r="AO115" s="48">
        <v>4</v>
      </c>
      <c r="AP115" s="48"/>
    </row>
    <row r="116" spans="1:42" ht="26.25">
      <c r="A116" s="200" t="s">
        <v>147</v>
      </c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2"/>
      <c r="V116" s="218"/>
      <c r="W116" s="222" t="s">
        <v>208</v>
      </c>
      <c r="X116" s="215"/>
      <c r="Y116" s="215"/>
      <c r="Z116" s="56">
        <f t="shared" si="55"/>
        <v>41</v>
      </c>
      <c r="AA116" s="57">
        <v>3</v>
      </c>
      <c r="AB116" s="57"/>
      <c r="AC116" s="57">
        <v>8</v>
      </c>
      <c r="AD116" s="57"/>
      <c r="AE116" s="57">
        <v>3</v>
      </c>
      <c r="AF116" s="57"/>
      <c r="AG116" s="57">
        <v>5</v>
      </c>
      <c r="AH116" s="57"/>
      <c r="AI116" s="57">
        <v>4</v>
      </c>
      <c r="AJ116" s="57"/>
      <c r="AK116" s="57">
        <v>7</v>
      </c>
      <c r="AL116" s="58"/>
      <c r="AM116" s="48">
        <v>6</v>
      </c>
      <c r="AN116" s="48"/>
      <c r="AO116" s="48">
        <v>5</v>
      </c>
      <c r="AP116" s="48"/>
    </row>
    <row r="117" spans="1:42" ht="26.25">
      <c r="A117" s="200" t="s">
        <v>209</v>
      </c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2"/>
      <c r="V117" s="218"/>
      <c r="W117" s="222" t="s">
        <v>65</v>
      </c>
      <c r="X117" s="215"/>
      <c r="Y117" s="215"/>
      <c r="Z117" s="56">
        <f t="shared" si="55"/>
        <v>4</v>
      </c>
      <c r="AA117" s="57">
        <v>1</v>
      </c>
      <c r="AB117" s="57"/>
      <c r="AC117" s="57" t="s">
        <v>70</v>
      </c>
      <c r="AD117" s="57"/>
      <c r="AE117" s="57">
        <v>1</v>
      </c>
      <c r="AF117" s="57"/>
      <c r="AG117" s="57"/>
      <c r="AH117" s="57"/>
      <c r="AI117" s="57">
        <v>1</v>
      </c>
      <c r="AJ117" s="57"/>
      <c r="AK117" s="57"/>
      <c r="AL117" s="58"/>
      <c r="AM117" s="48">
        <v>1</v>
      </c>
      <c r="AN117" s="48"/>
      <c r="AO117" s="48"/>
      <c r="AP117" s="48"/>
    </row>
    <row r="118" spans="1:42" ht="44.25" customHeight="1">
      <c r="A118" s="205" t="s">
        <v>210</v>
      </c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6"/>
      <c r="V118" s="218"/>
      <c r="W118" s="220" t="s">
        <v>73</v>
      </c>
      <c r="X118" s="220"/>
      <c r="Y118" s="220"/>
      <c r="Z118" s="59">
        <f>SUM(AB118,AD118,AF118,AH118,AJ118,AL118,AN118,AP118)</f>
        <v>74</v>
      </c>
      <c r="AA118" s="48"/>
      <c r="AB118" s="48">
        <f>SUM(AB40,AB47,AB51,AB62)</f>
        <v>0</v>
      </c>
      <c r="AC118" s="48"/>
      <c r="AD118" s="48">
        <f>SUM(AD40,AD47,AD51,AD62)</f>
        <v>0</v>
      </c>
      <c r="AE118" s="48"/>
      <c r="AF118" s="48">
        <f>SUM(AF40,AF47,AF51,AF62)</f>
        <v>5</v>
      </c>
      <c r="AG118" s="48"/>
      <c r="AH118" s="48">
        <f>SUM(AH40,AH47,AH51,AH62)</f>
        <v>8</v>
      </c>
      <c r="AI118" s="48"/>
      <c r="AJ118" s="48">
        <f>SUM(AJ40,AJ47,AJ51,AJ62)</f>
        <v>11</v>
      </c>
      <c r="AK118" s="48"/>
      <c r="AL118" s="48">
        <f>SUM(AL40,AL47,AL51,AL62)</f>
        <v>24</v>
      </c>
      <c r="AM118" s="48"/>
      <c r="AN118" s="48">
        <f>SUM(AN40,AN47,AN51,AN62)</f>
        <v>20</v>
      </c>
      <c r="AO118" s="48"/>
      <c r="AP118" s="48">
        <f>SUM(AP40,AP47,AP51,AP62)</f>
        <v>6</v>
      </c>
    </row>
    <row r="119" spans="1:42" ht="25.5">
      <c r="A119" s="207"/>
      <c r="B119" s="207"/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19"/>
      <c r="W119" s="221" t="s">
        <v>74</v>
      </c>
      <c r="X119" s="221"/>
      <c r="Y119" s="221"/>
      <c r="Z119" s="221"/>
      <c r="AA119" s="48">
        <f>AA103-AB118</f>
        <v>612</v>
      </c>
      <c r="AB119" s="48"/>
      <c r="AC119" s="48">
        <f>AC103-AD118</f>
        <v>834</v>
      </c>
      <c r="AD119" s="48"/>
      <c r="AE119" s="48">
        <f>AE103-AF118</f>
        <v>571</v>
      </c>
      <c r="AF119" s="48"/>
      <c r="AG119" s="48">
        <f>AG103-AH118</f>
        <v>820</v>
      </c>
      <c r="AH119" s="48"/>
      <c r="AI119" s="48">
        <f>AI103-AJ118</f>
        <v>565</v>
      </c>
      <c r="AJ119" s="48"/>
      <c r="AK119" s="48">
        <f>AK103-AL118</f>
        <v>840</v>
      </c>
      <c r="AL119" s="48"/>
      <c r="AM119" s="48">
        <f>AM103-AN118</f>
        <v>592</v>
      </c>
      <c r="AN119" s="48"/>
      <c r="AO119" s="48">
        <f>AO103-AP118</f>
        <v>462</v>
      </c>
      <c r="AP119" s="48"/>
    </row>
    <row r="124" spans="1:42">
      <c r="N124" s="208" t="s">
        <v>70</v>
      </c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8"/>
      <c r="AC124" s="208"/>
      <c r="AD124" s="208"/>
      <c r="AE124" s="208"/>
    </row>
    <row r="125" spans="1:42"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  <c r="AE125" s="208"/>
    </row>
  </sheetData>
  <sheetProtection password="CF66" sheet="1" formatCells="0" formatColumns="0" formatRows="0" insertColumns="0" insertRows="0" insertHyperlinks="0" deleteColumns="0" deleteRows="0" sort="0" autoFilter="0" pivotTables="0"/>
  <mergeCells count="209">
    <mergeCell ref="A118:U118"/>
    <mergeCell ref="A119:U119"/>
    <mergeCell ref="B101:D101"/>
    <mergeCell ref="A114:U114"/>
    <mergeCell ref="B37:D37"/>
    <mergeCell ref="B38:D38"/>
    <mergeCell ref="B80:D80"/>
    <mergeCell ref="N124:AE125"/>
    <mergeCell ref="A116:U116"/>
    <mergeCell ref="A117:U117"/>
    <mergeCell ref="B106:D106"/>
    <mergeCell ref="W114:Y114"/>
    <mergeCell ref="B102:D102"/>
    <mergeCell ref="A103:D103"/>
    <mergeCell ref="B105:D105"/>
    <mergeCell ref="B108:D108"/>
    <mergeCell ref="A111:D111"/>
    <mergeCell ref="W112:Z112"/>
    <mergeCell ref="V112:V119"/>
    <mergeCell ref="W118:Y118"/>
    <mergeCell ref="W119:Z119"/>
    <mergeCell ref="W115:Y115"/>
    <mergeCell ref="W116:Y116"/>
    <mergeCell ref="W117:Y117"/>
    <mergeCell ref="B109:D109"/>
    <mergeCell ref="B110:D110"/>
    <mergeCell ref="B66:D66"/>
    <mergeCell ref="B67:D67"/>
    <mergeCell ref="B61:D61"/>
    <mergeCell ref="A115:U115"/>
    <mergeCell ref="B89:D89"/>
    <mergeCell ref="A112:U112"/>
    <mergeCell ref="W113:Y113"/>
    <mergeCell ref="B85:D85"/>
    <mergeCell ref="B94:D94"/>
    <mergeCell ref="B95:D95"/>
    <mergeCell ref="B96:D96"/>
    <mergeCell ref="B97:D97"/>
    <mergeCell ref="B98:D98"/>
    <mergeCell ref="B99:D99"/>
    <mergeCell ref="B87:D87"/>
    <mergeCell ref="B88:D88"/>
    <mergeCell ref="B93:D93"/>
    <mergeCell ref="B90:D90"/>
    <mergeCell ref="B91:D91"/>
    <mergeCell ref="B92:D92"/>
    <mergeCell ref="A113:U113"/>
    <mergeCell ref="B86:D86"/>
    <mergeCell ref="B107:D107"/>
    <mergeCell ref="B100:D100"/>
    <mergeCell ref="B34:D34"/>
    <mergeCell ref="B20:D20"/>
    <mergeCell ref="B36:D36"/>
    <mergeCell ref="B81:D81"/>
    <mergeCell ref="B82:D82"/>
    <mergeCell ref="B83:D83"/>
    <mergeCell ref="B84:D84"/>
    <mergeCell ref="B52:D52"/>
    <mergeCell ref="B79:D79"/>
    <mergeCell ref="B72:D72"/>
    <mergeCell ref="B73:D73"/>
    <mergeCell ref="B74:D74"/>
    <mergeCell ref="B75:D75"/>
    <mergeCell ref="B76:D76"/>
    <mergeCell ref="B77:D77"/>
    <mergeCell ref="B78:D78"/>
    <mergeCell ref="B68:D68"/>
    <mergeCell ref="B69:D69"/>
    <mergeCell ref="B70:D70"/>
    <mergeCell ref="B71:D71"/>
    <mergeCell ref="B62:D62"/>
    <mergeCell ref="B63:D63"/>
    <mergeCell ref="B64:D64"/>
    <mergeCell ref="B65:D65"/>
    <mergeCell ref="B60:D60"/>
    <mergeCell ref="B57:D57"/>
    <mergeCell ref="B43:D43"/>
    <mergeCell ref="B53:D53"/>
    <mergeCell ref="B54:D54"/>
    <mergeCell ref="B58:D58"/>
    <mergeCell ref="B41:D41"/>
    <mergeCell ref="B42:D42"/>
    <mergeCell ref="B59:D59"/>
    <mergeCell ref="B55:D55"/>
    <mergeCell ref="B56:D56"/>
    <mergeCell ref="B44:D44"/>
    <mergeCell ref="B46:D46"/>
    <mergeCell ref="B47:D47"/>
    <mergeCell ref="B48:D48"/>
    <mergeCell ref="B49:D49"/>
    <mergeCell ref="B50:D50"/>
    <mergeCell ref="B51:D51"/>
    <mergeCell ref="B45:D45"/>
    <mergeCell ref="AP12:AP13"/>
    <mergeCell ref="AO9:AP9"/>
    <mergeCell ref="B39:D39"/>
    <mergeCell ref="B40:D40"/>
    <mergeCell ref="AI5:AJ5"/>
    <mergeCell ref="AI6:AJ6"/>
    <mergeCell ref="AJ12:AJ13"/>
    <mergeCell ref="AI4:AL4"/>
    <mergeCell ref="AK5:AL5"/>
    <mergeCell ref="AK6:AL6"/>
    <mergeCell ref="AL12:AL13"/>
    <mergeCell ref="AF12:AF13"/>
    <mergeCell ref="AE5:AF5"/>
    <mergeCell ref="AE6:AF6"/>
    <mergeCell ref="AK12:AK13"/>
    <mergeCell ref="AI12:AI13"/>
    <mergeCell ref="AH12:AH13"/>
    <mergeCell ref="AG9:AH9"/>
    <mergeCell ref="AE10:AF10"/>
    <mergeCell ref="AE8:AF8"/>
    <mergeCell ref="AE7:AF7"/>
    <mergeCell ref="V5:Y11"/>
    <mergeCell ref="AE9:AF9"/>
    <mergeCell ref="AD12:AD13"/>
    <mergeCell ref="AO7:AP7"/>
    <mergeCell ref="AI8:AJ8"/>
    <mergeCell ref="AK8:AL8"/>
    <mergeCell ref="AM8:AN8"/>
    <mergeCell ref="AO8:AP8"/>
    <mergeCell ref="AI7:AJ7"/>
    <mergeCell ref="AK7:AL7"/>
    <mergeCell ref="AM7:AN7"/>
    <mergeCell ref="AI10:AJ10"/>
    <mergeCell ref="AK10:AL10"/>
    <mergeCell ref="AI9:AJ9"/>
    <mergeCell ref="AK9:AL9"/>
    <mergeCell ref="AM9:AN9"/>
    <mergeCell ref="AM10:AN10"/>
    <mergeCell ref="AO10:AP10"/>
    <mergeCell ref="A3:A13"/>
    <mergeCell ref="R3:Z3"/>
    <mergeCell ref="Y12:Y13"/>
    <mergeCell ref="Z5:Z13"/>
    <mergeCell ref="R4:R13"/>
    <mergeCell ref="S4:S13"/>
    <mergeCell ref="U4:U13"/>
    <mergeCell ref="V12:V13"/>
    <mergeCell ref="T4:T13"/>
    <mergeCell ref="B3:D13"/>
    <mergeCell ref="AA8:AB8"/>
    <mergeCell ref="AA7:AB7"/>
    <mergeCell ref="AG10:AH10"/>
    <mergeCell ref="X12:X13"/>
    <mergeCell ref="AB12:AB13"/>
    <mergeCell ref="V4:Z4"/>
    <mergeCell ref="AG8:AH8"/>
    <mergeCell ref="AG7:AH7"/>
    <mergeCell ref="AC6:AD6"/>
    <mergeCell ref="AC9:AD9"/>
    <mergeCell ref="AC5:AD5"/>
    <mergeCell ref="AE4:AH4"/>
    <mergeCell ref="AG5:AH5"/>
    <mergeCell ref="AG6:AH6"/>
    <mergeCell ref="AE12:AE13"/>
    <mergeCell ref="AG12:AG13"/>
    <mergeCell ref="AA10:AB10"/>
    <mergeCell ref="AC10:AD10"/>
    <mergeCell ref="AA11:AB11"/>
    <mergeCell ref="AI11:AJ11"/>
    <mergeCell ref="AK11:AL11"/>
    <mergeCell ref="AM11:AN11"/>
    <mergeCell ref="AO11:AP11"/>
    <mergeCell ref="E14:Q14"/>
    <mergeCell ref="E3:Q12"/>
    <mergeCell ref="AA3:AP3"/>
    <mergeCell ref="AC8:AD8"/>
    <mergeCell ref="AC7:AD7"/>
    <mergeCell ref="AA12:AA13"/>
    <mergeCell ref="AA6:AB6"/>
    <mergeCell ref="W12:W13"/>
    <mergeCell ref="AA9:AB9"/>
    <mergeCell ref="AC12:AC13"/>
    <mergeCell ref="AA5:AB5"/>
    <mergeCell ref="AM4:AP4"/>
    <mergeCell ref="AM5:AN5"/>
    <mergeCell ref="AO5:AP5"/>
    <mergeCell ref="AM6:AN6"/>
    <mergeCell ref="AO6:AP6"/>
    <mergeCell ref="AM12:AM13"/>
    <mergeCell ref="AN12:AN13"/>
    <mergeCell ref="AO12:AO13"/>
    <mergeCell ref="AA4:AD4"/>
    <mergeCell ref="B15:D15"/>
    <mergeCell ref="B31:D31"/>
    <mergeCell ref="B29:D29"/>
    <mergeCell ref="B30:D30"/>
    <mergeCell ref="B18:D18"/>
    <mergeCell ref="Q57:Q58"/>
    <mergeCell ref="AC11:AD11"/>
    <mergeCell ref="AE11:AF11"/>
    <mergeCell ref="AG11:AH11"/>
    <mergeCell ref="B35:D35"/>
    <mergeCell ref="B21:D21"/>
    <mergeCell ref="B22:D22"/>
    <mergeCell ref="B23:D23"/>
    <mergeCell ref="B24:D24"/>
    <mergeCell ref="B25:D25"/>
    <mergeCell ref="B26:D26"/>
    <mergeCell ref="B16:D16"/>
    <mergeCell ref="B17:D17"/>
    <mergeCell ref="B19:D19"/>
    <mergeCell ref="B27:D27"/>
    <mergeCell ref="B32:D32"/>
    <mergeCell ref="B33:D33"/>
    <mergeCell ref="B28:D28"/>
    <mergeCell ref="B14:D14"/>
  </mergeCells>
  <printOptions horizontalCentered="1" verticalCentered="1"/>
  <pageMargins left="0.62992125984251968" right="0.23622047244094491" top="0.35433070866141736" bottom="0.35433070866141736" header="0.31496062992125984" footer="0.31496062992125984"/>
  <pageSetup paperSize="9" scale="29" fitToHeight="4" orientation="landscape" r:id="rId1"/>
  <rowBreaks count="3" manualBreakCount="3">
    <brk id="40" max="16383" man="1"/>
    <brk id="84" max="16383" man="1"/>
    <brk id="111" max="16383" man="1"/>
  </rowBreaks>
  <ignoredErrors>
    <ignoredError sqref="R62 R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2024-10-17T12:13:48Z</dcterms:modified>
</cp:coreProperties>
</file>